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23C55D58-0274-4366-B64E-15FB65EBAB29}" xr6:coauthVersionLast="47" xr6:coauthVersionMax="47" xr10:uidLastSave="{00000000-0000-0000-0000-000000000000}"/>
  <workbookProtection workbookAlgorithmName="SHA-512" workbookHashValue="NhiC6x2m0PZdsdwzCIOt7XeFyxjGD2rROleDusyFzjLQKREWAMyBXtRwJkHD/Kn3udAzFTZiywGTRT/BGI9viA==" workbookSaltValue="Rq90MSepSVWUkrLkDAiutw==" workbookSpinCount="100000" lockStructure="1"/>
  <bookViews>
    <workbookView xWindow="-108" yWindow="-108" windowWidth="23256" windowHeight="12576" tabRatio="933" activeTab="4" xr2:uid="{00000000-000D-0000-FFFF-FFFF00000000}"/>
  </bookViews>
  <sheets>
    <sheet name="Data" sheetId="44" r:id="rId1"/>
    <sheet name="Rank" sheetId="45" r:id="rId2"/>
    <sheet name="3xRDL" sheetId="46" r:id="rId3"/>
    <sheet name="Instructions" sheetId="40" r:id="rId4"/>
    <sheet name="Summary" sheetId="43" r:id="rId5"/>
    <sheet name="n&gt;3Distribution" sheetId="36" r:id="rId6"/>
    <sheet name="Hg_2022_AllData" sheetId="51" state="hidden" r:id="rId7"/>
    <sheet name="n=3Distribution" sheetId="37" r:id="rId8"/>
    <sheet name="Hg_2022_TopPerformer" sheetId="52" state="hidden" r:id="rId9"/>
    <sheet name="Hg-E" sheetId="47" state="hidden" r:id="rId10"/>
    <sheet name="Hg-N" sheetId="48" state="hidden" r:id="rId11"/>
    <sheet name="zHg_2022_AllData_" sheetId="53" state="hidden" r:id="rId12"/>
    <sheet name="zHg_2022_TopPerformer_" sheetId="54" state="hidden" r:id="rId13"/>
    <sheet name="Hg_BestSource" sheetId="56" r:id="rId14"/>
    <sheet name="Hg_lognormal" sheetId="55" r:id="rId15"/>
    <sheet name="Hg_lognormal_z-stat" sheetId="57" r:id="rId16"/>
  </sheets>
  <externalReferences>
    <externalReference r:id="rId17"/>
  </externalReferences>
  <definedNames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46" l="1"/>
  <c r="AB5" i="44"/>
  <c r="AB2" i="44"/>
  <c r="AG2" i="44"/>
  <c r="B108" i="57" l="1"/>
  <c r="N108" i="57" s="1"/>
  <c r="G107" i="57"/>
  <c r="B107" i="57"/>
  <c r="N107" i="57" s="1"/>
  <c r="N106" i="57"/>
  <c r="G106" i="57"/>
  <c r="P106" i="57" s="1"/>
  <c r="V106" i="57" s="1"/>
  <c r="Y106" i="57" s="1"/>
  <c r="B106" i="57"/>
  <c r="B105" i="57"/>
  <c r="N105" i="57" s="1"/>
  <c r="B104" i="57"/>
  <c r="N104" i="57" s="1"/>
  <c r="N103" i="57"/>
  <c r="B103" i="57"/>
  <c r="G103" i="57" s="1"/>
  <c r="P103" i="57" s="1"/>
  <c r="V103" i="57" s="1"/>
  <c r="Y103" i="57" s="1"/>
  <c r="B102" i="57"/>
  <c r="N102" i="57" s="1"/>
  <c r="B101" i="57"/>
  <c r="N101" i="57" s="1"/>
  <c r="B100" i="57"/>
  <c r="N100" i="57" s="1"/>
  <c r="G99" i="57"/>
  <c r="B99" i="57"/>
  <c r="N99" i="57" s="1"/>
  <c r="N98" i="57"/>
  <c r="G98" i="57"/>
  <c r="P98" i="57" s="1"/>
  <c r="V98" i="57" s="1"/>
  <c r="Y98" i="57" s="1"/>
  <c r="B98" i="57"/>
  <c r="G97" i="57"/>
  <c r="B97" i="57"/>
  <c r="N97" i="57" s="1"/>
  <c r="B96" i="57"/>
  <c r="N96" i="57" s="1"/>
  <c r="N95" i="57"/>
  <c r="B95" i="57"/>
  <c r="G95" i="57" s="1"/>
  <c r="P95" i="57" s="1"/>
  <c r="V95" i="57" s="1"/>
  <c r="Y95" i="57" s="1"/>
  <c r="B94" i="57"/>
  <c r="N94" i="57" s="1"/>
  <c r="B93" i="57"/>
  <c r="N93" i="57" s="1"/>
  <c r="B92" i="57"/>
  <c r="N92" i="57" s="1"/>
  <c r="G91" i="57"/>
  <c r="B91" i="57"/>
  <c r="N91" i="57" s="1"/>
  <c r="N90" i="57"/>
  <c r="G90" i="57"/>
  <c r="P90" i="57" s="1"/>
  <c r="V90" i="57" s="1"/>
  <c r="Y90" i="57" s="1"/>
  <c r="B90" i="57"/>
  <c r="G89" i="57"/>
  <c r="B89" i="57"/>
  <c r="N89" i="57" s="1"/>
  <c r="B88" i="57"/>
  <c r="N88" i="57" s="1"/>
  <c r="N87" i="57"/>
  <c r="B87" i="57"/>
  <c r="G87" i="57" s="1"/>
  <c r="P87" i="57" s="1"/>
  <c r="V87" i="57" s="1"/>
  <c r="Y87" i="57" s="1"/>
  <c r="B86" i="57"/>
  <c r="N86" i="57" s="1"/>
  <c r="B85" i="57"/>
  <c r="N85" i="57" s="1"/>
  <c r="B84" i="57"/>
  <c r="N84" i="57" s="1"/>
  <c r="G83" i="57"/>
  <c r="B83" i="57"/>
  <c r="N83" i="57" s="1"/>
  <c r="N82" i="57"/>
  <c r="G82" i="57"/>
  <c r="P82" i="57" s="1"/>
  <c r="V82" i="57" s="1"/>
  <c r="Y82" i="57" s="1"/>
  <c r="B82" i="57"/>
  <c r="G81" i="57"/>
  <c r="B81" i="57"/>
  <c r="N81" i="57" s="1"/>
  <c r="B80" i="57"/>
  <c r="N80" i="57" s="1"/>
  <c r="N79" i="57"/>
  <c r="B79" i="57"/>
  <c r="G79" i="57" s="1"/>
  <c r="P79" i="57" s="1"/>
  <c r="V79" i="57" s="1"/>
  <c r="Y79" i="57" s="1"/>
  <c r="B78" i="57"/>
  <c r="N78" i="57" s="1"/>
  <c r="B77" i="57"/>
  <c r="N77" i="57" s="1"/>
  <c r="B76" i="57"/>
  <c r="N76" i="57" s="1"/>
  <c r="G75" i="57"/>
  <c r="B75" i="57"/>
  <c r="N75" i="57" s="1"/>
  <c r="N74" i="57"/>
  <c r="G74" i="57"/>
  <c r="P74" i="57" s="1"/>
  <c r="V74" i="57" s="1"/>
  <c r="Y74" i="57" s="1"/>
  <c r="B74" i="57"/>
  <c r="G73" i="57"/>
  <c r="B73" i="57"/>
  <c r="N73" i="57" s="1"/>
  <c r="B72" i="57"/>
  <c r="N72" i="57" s="1"/>
  <c r="N71" i="57"/>
  <c r="B71" i="57"/>
  <c r="G71" i="57" s="1"/>
  <c r="P71" i="57" s="1"/>
  <c r="V71" i="57" s="1"/>
  <c r="Y71" i="57" s="1"/>
  <c r="B70" i="57"/>
  <c r="N70" i="57" s="1"/>
  <c r="B69" i="57"/>
  <c r="G69" i="57" s="1"/>
  <c r="B68" i="57"/>
  <c r="N68" i="57" s="1"/>
  <c r="G67" i="57"/>
  <c r="B67" i="57"/>
  <c r="N67" i="57" s="1"/>
  <c r="N66" i="57"/>
  <c r="G66" i="57"/>
  <c r="P66" i="57" s="1"/>
  <c r="V66" i="57" s="1"/>
  <c r="Y66" i="57" s="1"/>
  <c r="B66" i="57"/>
  <c r="G65" i="57"/>
  <c r="B65" i="57"/>
  <c r="N65" i="57" s="1"/>
  <c r="B64" i="57"/>
  <c r="N64" i="57" s="1"/>
  <c r="N63" i="57"/>
  <c r="B63" i="57"/>
  <c r="G63" i="57" s="1"/>
  <c r="P63" i="57" s="1"/>
  <c r="V63" i="57" s="1"/>
  <c r="Y63" i="57" s="1"/>
  <c r="B62" i="57"/>
  <c r="N62" i="57" s="1"/>
  <c r="B61" i="57"/>
  <c r="N61" i="57" s="1"/>
  <c r="B60" i="57"/>
  <c r="N60" i="57" s="1"/>
  <c r="G59" i="57"/>
  <c r="B59" i="57"/>
  <c r="N59" i="57" s="1"/>
  <c r="N58" i="57"/>
  <c r="G58" i="57"/>
  <c r="P58" i="57" s="1"/>
  <c r="V58" i="57" s="1"/>
  <c r="Y58" i="57" s="1"/>
  <c r="B58" i="57"/>
  <c r="G57" i="57"/>
  <c r="B57" i="57"/>
  <c r="N57" i="57" s="1"/>
  <c r="B56" i="57"/>
  <c r="N56" i="57" s="1"/>
  <c r="N55" i="57"/>
  <c r="B55" i="57"/>
  <c r="G55" i="57" s="1"/>
  <c r="P55" i="57" s="1"/>
  <c r="V55" i="57" s="1"/>
  <c r="Y55" i="57" s="1"/>
  <c r="B54" i="57"/>
  <c r="N54" i="57" s="1"/>
  <c r="B53" i="57"/>
  <c r="N53" i="57" s="1"/>
  <c r="B52" i="57"/>
  <c r="N52" i="57" s="1"/>
  <c r="G51" i="57"/>
  <c r="B51" i="57"/>
  <c r="N51" i="57" s="1"/>
  <c r="N50" i="57"/>
  <c r="G50" i="57"/>
  <c r="P50" i="57" s="1"/>
  <c r="V50" i="57" s="1"/>
  <c r="Y50" i="57" s="1"/>
  <c r="B50" i="57"/>
  <c r="G49" i="57"/>
  <c r="B49" i="57"/>
  <c r="N49" i="57" s="1"/>
  <c r="B48" i="57"/>
  <c r="N48" i="57" s="1"/>
  <c r="N47" i="57"/>
  <c r="B47" i="57"/>
  <c r="G47" i="57" s="1"/>
  <c r="P47" i="57" s="1"/>
  <c r="V47" i="57" s="1"/>
  <c r="Y47" i="57" s="1"/>
  <c r="B46" i="57"/>
  <c r="N46" i="57" s="1"/>
  <c r="B45" i="57"/>
  <c r="N45" i="57" s="1"/>
  <c r="B44" i="57"/>
  <c r="N44" i="57" s="1"/>
  <c r="G43" i="57"/>
  <c r="B43" i="57"/>
  <c r="N43" i="57" s="1"/>
  <c r="N42" i="57"/>
  <c r="G42" i="57"/>
  <c r="P42" i="57" s="1"/>
  <c r="V42" i="57" s="1"/>
  <c r="Y42" i="57" s="1"/>
  <c r="B42" i="57"/>
  <c r="G41" i="57"/>
  <c r="B41" i="57"/>
  <c r="N41" i="57" s="1"/>
  <c r="B40" i="57"/>
  <c r="N40" i="57" s="1"/>
  <c r="N39" i="57"/>
  <c r="B39" i="57"/>
  <c r="G39" i="57" s="1"/>
  <c r="P39" i="57" s="1"/>
  <c r="V39" i="57" s="1"/>
  <c r="Y39" i="57" s="1"/>
  <c r="B38" i="57"/>
  <c r="N38" i="57" s="1"/>
  <c r="B37" i="57"/>
  <c r="N37" i="57" s="1"/>
  <c r="B36" i="57"/>
  <c r="N36" i="57" s="1"/>
  <c r="G35" i="57"/>
  <c r="B35" i="57"/>
  <c r="N35" i="57" s="1"/>
  <c r="N34" i="57"/>
  <c r="G34" i="57"/>
  <c r="P34" i="57" s="1"/>
  <c r="V34" i="57" s="1"/>
  <c r="Y34" i="57" s="1"/>
  <c r="B34" i="57"/>
  <c r="G33" i="57"/>
  <c r="B33" i="57"/>
  <c r="N33" i="57" s="1"/>
  <c r="B32" i="57"/>
  <c r="N32" i="57" s="1"/>
  <c r="N31" i="57"/>
  <c r="B31" i="57"/>
  <c r="G31" i="57" s="1"/>
  <c r="P31" i="57" s="1"/>
  <c r="V31" i="57" s="1"/>
  <c r="Y31" i="57" s="1"/>
  <c r="B30" i="57"/>
  <c r="N30" i="57" s="1"/>
  <c r="B29" i="57"/>
  <c r="N29" i="57" s="1"/>
  <c r="B28" i="57"/>
  <c r="N28" i="57" s="1"/>
  <c r="N27" i="57"/>
  <c r="G27" i="57"/>
  <c r="P27" i="57" s="1"/>
  <c r="V27" i="57" s="1"/>
  <c r="Y27" i="57" s="1"/>
  <c r="B27" i="57"/>
  <c r="B26" i="57"/>
  <c r="N26" i="57" s="1"/>
  <c r="B25" i="57"/>
  <c r="N25" i="57" s="1"/>
  <c r="G24" i="57"/>
  <c r="P24" i="57" s="1"/>
  <c r="V24" i="57" s="1"/>
  <c r="Y24" i="57" s="1"/>
  <c r="B24" i="57"/>
  <c r="N24" i="57" s="1"/>
  <c r="G23" i="57"/>
  <c r="B23" i="57"/>
  <c r="N23" i="57" s="1"/>
  <c r="G22" i="57"/>
  <c r="B22" i="57"/>
  <c r="N22" i="57" s="1"/>
  <c r="G21" i="57"/>
  <c r="B21" i="57"/>
  <c r="N21" i="57" s="1"/>
  <c r="G20" i="57"/>
  <c r="P20" i="57" s="1"/>
  <c r="V20" i="57" s="1"/>
  <c r="Y20" i="57" s="1"/>
  <c r="B20" i="57"/>
  <c r="N20" i="57" s="1"/>
  <c r="G19" i="57"/>
  <c r="B19" i="57"/>
  <c r="N19" i="57" s="1"/>
  <c r="G18" i="57"/>
  <c r="B18" i="57"/>
  <c r="N18" i="57" s="1"/>
  <c r="G17" i="57"/>
  <c r="B17" i="57"/>
  <c r="N17" i="57" s="1"/>
  <c r="G16" i="57"/>
  <c r="P16" i="57" s="1"/>
  <c r="V16" i="57" s="1"/>
  <c r="Y16" i="57" s="1"/>
  <c r="B16" i="57"/>
  <c r="N16" i="57" s="1"/>
  <c r="G15" i="57"/>
  <c r="B15" i="57"/>
  <c r="N15" i="57" s="1"/>
  <c r="G14" i="57"/>
  <c r="B14" i="57"/>
  <c r="N14" i="57" s="1"/>
  <c r="G13" i="57"/>
  <c r="B13" i="57"/>
  <c r="N13" i="57" s="1"/>
  <c r="G12" i="57"/>
  <c r="P12" i="57" s="1"/>
  <c r="V12" i="57" s="1"/>
  <c r="Y12" i="57" s="1"/>
  <c r="B12" i="57"/>
  <c r="N12" i="57" s="1"/>
  <c r="G11" i="57"/>
  <c r="B11" i="57"/>
  <c r="N11" i="57" s="1"/>
  <c r="G10" i="57"/>
  <c r="B10" i="57"/>
  <c r="N10" i="57" s="1"/>
  <c r="N9" i="57"/>
  <c r="G9" i="57"/>
  <c r="P9" i="57" s="1"/>
  <c r="V9" i="57" s="1"/>
  <c r="Y9" i="57" s="1"/>
  <c r="AD9" i="57" s="1"/>
  <c r="S3" i="43"/>
  <c r="S4" i="43"/>
  <c r="D79" i="56"/>
  <c r="K4" i="43" s="1"/>
  <c r="B74" i="56"/>
  <c r="J4" i="43" s="1"/>
  <c r="AE67" i="56"/>
  <c r="AD67" i="56"/>
  <c r="AC67" i="56"/>
  <c r="AB67" i="56"/>
  <c r="AA67" i="56"/>
  <c r="Z67" i="56"/>
  <c r="Y67" i="56"/>
  <c r="X67" i="56"/>
  <c r="W67" i="56"/>
  <c r="V67" i="56"/>
  <c r="U67" i="56"/>
  <c r="T67" i="56"/>
  <c r="S67" i="56"/>
  <c r="R67" i="56"/>
  <c r="Q67" i="56"/>
  <c r="P67" i="56"/>
  <c r="O67" i="56"/>
  <c r="N67" i="56"/>
  <c r="M67" i="56"/>
  <c r="L67" i="56"/>
  <c r="K67" i="56"/>
  <c r="J67" i="56"/>
  <c r="I67" i="56"/>
  <c r="H67" i="56"/>
  <c r="G67" i="56"/>
  <c r="F67" i="56"/>
  <c r="E67" i="56"/>
  <c r="D67" i="56"/>
  <c r="C67" i="56"/>
  <c r="B67" i="56"/>
  <c r="B52" i="56"/>
  <c r="AE50" i="56"/>
  <c r="AD50" i="56"/>
  <c r="AC50" i="56"/>
  <c r="AB50" i="56"/>
  <c r="AA50" i="56"/>
  <c r="Z50" i="56"/>
  <c r="Y50" i="56"/>
  <c r="X50" i="56"/>
  <c r="W50" i="56"/>
  <c r="V50" i="56"/>
  <c r="U50" i="56"/>
  <c r="T50" i="56"/>
  <c r="S50" i="56"/>
  <c r="R50" i="56"/>
  <c r="Q50" i="56"/>
  <c r="P50" i="56"/>
  <c r="O50" i="56"/>
  <c r="N50" i="56"/>
  <c r="M50" i="56"/>
  <c r="L50" i="56"/>
  <c r="K50" i="56"/>
  <c r="J50" i="56"/>
  <c r="I50" i="56"/>
  <c r="H50" i="56"/>
  <c r="G50" i="56"/>
  <c r="F50" i="56"/>
  <c r="E50" i="56"/>
  <c r="D50" i="56"/>
  <c r="C50" i="56"/>
  <c r="B50" i="56"/>
  <c r="B55" i="56" s="1"/>
  <c r="B45" i="56"/>
  <c r="B42" i="56"/>
  <c r="B41" i="56"/>
  <c r="B46" i="56" s="1"/>
  <c r="K3" i="43"/>
  <c r="J3" i="43"/>
  <c r="C108" i="55"/>
  <c r="AE85" i="55"/>
  <c r="AD85" i="55"/>
  <c r="AC85" i="55"/>
  <c r="AB85" i="55"/>
  <c r="AA85" i="55"/>
  <c r="Z85" i="55"/>
  <c r="Y85" i="55"/>
  <c r="X85" i="55"/>
  <c r="W85" i="55"/>
  <c r="V85" i="55"/>
  <c r="U85" i="55"/>
  <c r="T85" i="55"/>
  <c r="S85" i="55"/>
  <c r="R85" i="55"/>
  <c r="Q85" i="55"/>
  <c r="P85" i="55"/>
  <c r="O85" i="55"/>
  <c r="N85" i="55"/>
  <c r="M85" i="55"/>
  <c r="L85" i="55"/>
  <c r="K85" i="55"/>
  <c r="J85" i="55"/>
  <c r="I85" i="55"/>
  <c r="H85" i="55"/>
  <c r="G85" i="55"/>
  <c r="F85" i="55"/>
  <c r="E85" i="55"/>
  <c r="D85" i="55"/>
  <c r="C85" i="55"/>
  <c r="B85" i="55"/>
  <c r="AE84" i="55"/>
  <c r="AD84" i="55"/>
  <c r="AC84" i="55"/>
  <c r="AB84" i="55"/>
  <c r="AA84" i="55"/>
  <c r="Z84" i="55"/>
  <c r="Y84" i="55"/>
  <c r="X84" i="55"/>
  <c r="W84" i="55"/>
  <c r="V84" i="55"/>
  <c r="U84" i="55"/>
  <c r="T84" i="55"/>
  <c r="S84" i="55"/>
  <c r="R84" i="55"/>
  <c r="Q84" i="55"/>
  <c r="P84" i="55"/>
  <c r="O84" i="55"/>
  <c r="N84" i="55"/>
  <c r="M84" i="55"/>
  <c r="L84" i="55"/>
  <c r="K84" i="55"/>
  <c r="J84" i="55"/>
  <c r="I84" i="55"/>
  <c r="H84" i="55"/>
  <c r="G84" i="55"/>
  <c r="F84" i="55"/>
  <c r="E84" i="55"/>
  <c r="D84" i="55"/>
  <c r="C84" i="55"/>
  <c r="B84" i="55"/>
  <c r="AE83" i="55"/>
  <c r="AD83" i="55"/>
  <c r="AC83" i="55"/>
  <c r="AB83" i="55"/>
  <c r="AA83" i="55"/>
  <c r="Z83" i="55"/>
  <c r="Y83" i="55"/>
  <c r="X83" i="55"/>
  <c r="W83" i="55"/>
  <c r="V83" i="55"/>
  <c r="U83" i="55"/>
  <c r="T83" i="55"/>
  <c r="S83" i="55"/>
  <c r="R83" i="55"/>
  <c r="Q83" i="55"/>
  <c r="P83" i="55"/>
  <c r="O83" i="55"/>
  <c r="N83" i="55"/>
  <c r="M83" i="55"/>
  <c r="L83" i="55"/>
  <c r="K83" i="55"/>
  <c r="J83" i="55"/>
  <c r="I83" i="55"/>
  <c r="H83" i="55"/>
  <c r="G83" i="55"/>
  <c r="F83" i="55"/>
  <c r="E83" i="55"/>
  <c r="D83" i="55"/>
  <c r="C83" i="55"/>
  <c r="B83" i="55"/>
  <c r="AE82" i="55"/>
  <c r="AD82" i="55"/>
  <c r="AC82" i="55"/>
  <c r="AB82" i="55"/>
  <c r="AA82" i="55"/>
  <c r="Z82" i="55"/>
  <c r="Y82" i="55"/>
  <c r="X82" i="55"/>
  <c r="W82" i="55"/>
  <c r="V82" i="55"/>
  <c r="U82" i="55"/>
  <c r="T82" i="55"/>
  <c r="S82" i="55"/>
  <c r="R82" i="55"/>
  <c r="Q82" i="55"/>
  <c r="P82" i="55"/>
  <c r="O82" i="55"/>
  <c r="N82" i="55"/>
  <c r="M82" i="55"/>
  <c r="L82" i="55"/>
  <c r="K82" i="55"/>
  <c r="J82" i="55"/>
  <c r="I82" i="55"/>
  <c r="H82" i="55"/>
  <c r="G82" i="55"/>
  <c r="F82" i="55"/>
  <c r="E82" i="55"/>
  <c r="D82" i="55"/>
  <c r="C82" i="55"/>
  <c r="B82" i="55"/>
  <c r="AE81" i="55"/>
  <c r="AD81" i="55"/>
  <c r="AC81" i="55"/>
  <c r="AB81" i="55"/>
  <c r="AA81" i="55"/>
  <c r="Z81" i="55"/>
  <c r="Y81" i="55"/>
  <c r="X81" i="55"/>
  <c r="W81" i="55"/>
  <c r="V81" i="55"/>
  <c r="U81" i="55"/>
  <c r="T81" i="55"/>
  <c r="S81" i="55"/>
  <c r="R81" i="55"/>
  <c r="Q81" i="55"/>
  <c r="P81" i="55"/>
  <c r="O81" i="55"/>
  <c r="N81" i="55"/>
  <c r="M81" i="55"/>
  <c r="L81" i="55"/>
  <c r="K81" i="55"/>
  <c r="J81" i="55"/>
  <c r="I81" i="55"/>
  <c r="H81" i="55"/>
  <c r="G81" i="55"/>
  <c r="F81" i="55"/>
  <c r="E81" i="55"/>
  <c r="D81" i="55"/>
  <c r="C81" i="55"/>
  <c r="B81" i="55"/>
  <c r="AE80" i="55"/>
  <c r="AD80" i="55"/>
  <c r="AC80" i="55"/>
  <c r="AB80" i="55"/>
  <c r="AA80" i="55"/>
  <c r="Z80" i="55"/>
  <c r="Y80" i="55"/>
  <c r="X80" i="55"/>
  <c r="W80" i="55"/>
  <c r="V80" i="55"/>
  <c r="U80" i="55"/>
  <c r="T80" i="55"/>
  <c r="S80" i="55"/>
  <c r="R80" i="55"/>
  <c r="Q80" i="55"/>
  <c r="P80" i="55"/>
  <c r="O80" i="55"/>
  <c r="N80" i="55"/>
  <c r="M80" i="55"/>
  <c r="L80" i="55"/>
  <c r="K80" i="55"/>
  <c r="J80" i="55"/>
  <c r="I80" i="55"/>
  <c r="H80" i="55"/>
  <c r="G80" i="55"/>
  <c r="F80" i="55"/>
  <c r="E80" i="55"/>
  <c r="D80" i="55"/>
  <c r="C80" i="55"/>
  <c r="B80" i="55"/>
  <c r="AE79" i="55"/>
  <c r="AD79" i="55"/>
  <c r="AC79" i="55"/>
  <c r="AB79" i="55"/>
  <c r="AA79" i="55"/>
  <c r="Z79" i="55"/>
  <c r="Y79" i="55"/>
  <c r="X79" i="55"/>
  <c r="W79" i="55"/>
  <c r="V79" i="55"/>
  <c r="U79" i="55"/>
  <c r="T79" i="55"/>
  <c r="S79" i="55"/>
  <c r="R79" i="55"/>
  <c r="Q79" i="55"/>
  <c r="P79" i="55"/>
  <c r="O79" i="55"/>
  <c r="N79" i="55"/>
  <c r="M79" i="55"/>
  <c r="L79" i="55"/>
  <c r="K79" i="55"/>
  <c r="J79" i="55"/>
  <c r="I79" i="55"/>
  <c r="H79" i="55"/>
  <c r="G79" i="55"/>
  <c r="F79" i="55"/>
  <c r="E79" i="55"/>
  <c r="D79" i="55"/>
  <c r="C79" i="55"/>
  <c r="B79" i="55"/>
  <c r="AE78" i="55"/>
  <c r="AD78" i="55"/>
  <c r="AC78" i="55"/>
  <c r="AB78" i="55"/>
  <c r="AA78" i="55"/>
  <c r="Z78" i="55"/>
  <c r="Y78" i="55"/>
  <c r="X78" i="55"/>
  <c r="W78" i="55"/>
  <c r="V78" i="55"/>
  <c r="U78" i="55"/>
  <c r="T78" i="55"/>
  <c r="S78" i="55"/>
  <c r="R78" i="55"/>
  <c r="Q78" i="55"/>
  <c r="P78" i="55"/>
  <c r="O78" i="55"/>
  <c r="N78" i="55"/>
  <c r="M78" i="55"/>
  <c r="L78" i="55"/>
  <c r="K78" i="55"/>
  <c r="J78" i="55"/>
  <c r="I78" i="55"/>
  <c r="H78" i="55"/>
  <c r="G78" i="55"/>
  <c r="F78" i="55"/>
  <c r="E78" i="55"/>
  <c r="D78" i="55"/>
  <c r="C78" i="55"/>
  <c r="B78" i="55"/>
  <c r="AE77" i="55"/>
  <c r="AD77" i="55"/>
  <c r="AC77" i="55"/>
  <c r="AB77" i="55"/>
  <c r="AA77" i="55"/>
  <c r="Z77" i="55"/>
  <c r="Y77" i="55"/>
  <c r="X77" i="55"/>
  <c r="W77" i="55"/>
  <c r="V77" i="55"/>
  <c r="U77" i="55"/>
  <c r="T77" i="55"/>
  <c r="S77" i="55"/>
  <c r="R77" i="55"/>
  <c r="Q77" i="55"/>
  <c r="P77" i="55"/>
  <c r="O77" i="55"/>
  <c r="N77" i="55"/>
  <c r="M77" i="55"/>
  <c r="L77" i="55"/>
  <c r="K77" i="55"/>
  <c r="J77" i="55"/>
  <c r="I77" i="55"/>
  <c r="H77" i="55"/>
  <c r="G77" i="55"/>
  <c r="F77" i="55"/>
  <c r="E77" i="55"/>
  <c r="D77" i="55"/>
  <c r="C77" i="55"/>
  <c r="B77" i="55"/>
  <c r="AE76" i="55"/>
  <c r="AD76" i="55"/>
  <c r="AC76" i="55"/>
  <c r="AB76" i="55"/>
  <c r="AA76" i="55"/>
  <c r="Z76" i="55"/>
  <c r="Y76" i="55"/>
  <c r="X76" i="55"/>
  <c r="W76" i="55"/>
  <c r="V76" i="55"/>
  <c r="U76" i="55"/>
  <c r="T76" i="55"/>
  <c r="S76" i="55"/>
  <c r="R76" i="55"/>
  <c r="Q76" i="55"/>
  <c r="P76" i="55"/>
  <c r="O76" i="55"/>
  <c r="N76" i="55"/>
  <c r="M76" i="55"/>
  <c r="L76" i="55"/>
  <c r="K76" i="55"/>
  <c r="J76" i="55"/>
  <c r="I76" i="55"/>
  <c r="H76" i="55"/>
  <c r="G76" i="55"/>
  <c r="F76" i="55"/>
  <c r="E76" i="55"/>
  <c r="D76" i="55"/>
  <c r="C76" i="55"/>
  <c r="B76" i="55"/>
  <c r="AE75" i="55"/>
  <c r="AD75" i="55"/>
  <c r="AC75" i="55"/>
  <c r="AB75" i="55"/>
  <c r="AA75" i="55"/>
  <c r="Z75" i="55"/>
  <c r="Y75" i="55"/>
  <c r="X75" i="55"/>
  <c r="W75" i="55"/>
  <c r="V75" i="55"/>
  <c r="U75" i="55"/>
  <c r="T75" i="55"/>
  <c r="S75" i="55"/>
  <c r="R75" i="55"/>
  <c r="Q75" i="55"/>
  <c r="P75" i="55"/>
  <c r="O75" i="55"/>
  <c r="N75" i="55"/>
  <c r="M75" i="55"/>
  <c r="L75" i="55"/>
  <c r="K75" i="55"/>
  <c r="J75" i="55"/>
  <c r="I75" i="55"/>
  <c r="H75" i="55"/>
  <c r="G75" i="55"/>
  <c r="F75" i="55"/>
  <c r="E75" i="55"/>
  <c r="D75" i="55"/>
  <c r="C75" i="55"/>
  <c r="B75" i="55"/>
  <c r="AE74" i="55"/>
  <c r="AD74" i="55"/>
  <c r="AC74" i="55"/>
  <c r="AB74" i="55"/>
  <c r="AA74" i="55"/>
  <c r="Z74" i="55"/>
  <c r="Y74" i="55"/>
  <c r="X74" i="55"/>
  <c r="W74" i="55"/>
  <c r="V74" i="55"/>
  <c r="U74" i="55"/>
  <c r="T74" i="55"/>
  <c r="S74" i="55"/>
  <c r="R74" i="55"/>
  <c r="Q74" i="55"/>
  <c r="P74" i="55"/>
  <c r="O74" i="55"/>
  <c r="N74" i="55"/>
  <c r="M74" i="55"/>
  <c r="L74" i="55"/>
  <c r="K74" i="55"/>
  <c r="J74" i="55"/>
  <c r="I74" i="55"/>
  <c r="H74" i="55"/>
  <c r="G74" i="55"/>
  <c r="F74" i="55"/>
  <c r="E74" i="55"/>
  <c r="D74" i="55"/>
  <c r="C74" i="55"/>
  <c r="B74" i="55"/>
  <c r="AE73" i="55"/>
  <c r="AD73" i="55"/>
  <c r="AC73" i="55"/>
  <c r="AB73" i="55"/>
  <c r="AA73" i="55"/>
  <c r="Z73" i="55"/>
  <c r="Y73" i="55"/>
  <c r="X73" i="55"/>
  <c r="W73" i="55"/>
  <c r="V73" i="55"/>
  <c r="U73" i="55"/>
  <c r="T73" i="55"/>
  <c r="S73" i="55"/>
  <c r="R73" i="55"/>
  <c r="Q73" i="55"/>
  <c r="P73" i="55"/>
  <c r="O73" i="55"/>
  <c r="N73" i="55"/>
  <c r="M73" i="55"/>
  <c r="L73" i="55"/>
  <c r="K73" i="55"/>
  <c r="J73" i="55"/>
  <c r="I73" i="55"/>
  <c r="H73" i="55"/>
  <c r="G73" i="55"/>
  <c r="F73" i="55"/>
  <c r="E73" i="55"/>
  <c r="D73" i="55"/>
  <c r="C73" i="55"/>
  <c r="B73" i="55"/>
  <c r="AE72" i="55"/>
  <c r="AD72" i="55"/>
  <c r="AC72" i="55"/>
  <c r="AB72" i="55"/>
  <c r="AA72" i="55"/>
  <c r="Z72" i="55"/>
  <c r="Y72" i="55"/>
  <c r="X72" i="55"/>
  <c r="W72" i="55"/>
  <c r="V72" i="55"/>
  <c r="U72" i="55"/>
  <c r="T72" i="55"/>
  <c r="S72" i="55"/>
  <c r="R72" i="55"/>
  <c r="Q72" i="55"/>
  <c r="P72" i="55"/>
  <c r="O72" i="55"/>
  <c r="N72" i="55"/>
  <c r="M72" i="55"/>
  <c r="L72" i="55"/>
  <c r="K72" i="55"/>
  <c r="J72" i="55"/>
  <c r="I72" i="55"/>
  <c r="H72" i="55"/>
  <c r="G72" i="55"/>
  <c r="F72" i="55"/>
  <c r="E72" i="55"/>
  <c r="D72" i="55"/>
  <c r="C72" i="55"/>
  <c r="B72" i="55"/>
  <c r="AE71" i="55"/>
  <c r="AD71" i="55"/>
  <c r="AC71" i="55"/>
  <c r="AB71" i="55"/>
  <c r="AA71" i="55"/>
  <c r="Z71" i="55"/>
  <c r="Y71" i="55"/>
  <c r="X71" i="55"/>
  <c r="W71" i="55"/>
  <c r="V71" i="55"/>
  <c r="U71" i="55"/>
  <c r="T71" i="55"/>
  <c r="S71" i="55"/>
  <c r="R71" i="55"/>
  <c r="Q71" i="55"/>
  <c r="P71" i="55"/>
  <c r="O71" i="55"/>
  <c r="N71" i="55"/>
  <c r="M71" i="55"/>
  <c r="L71" i="55"/>
  <c r="K71" i="55"/>
  <c r="J71" i="55"/>
  <c r="I71" i="55"/>
  <c r="H71" i="55"/>
  <c r="G71" i="55"/>
  <c r="F71" i="55"/>
  <c r="E71" i="55"/>
  <c r="D71" i="55"/>
  <c r="C71" i="55"/>
  <c r="B71" i="55"/>
  <c r="AE70" i="55"/>
  <c r="AD70" i="55"/>
  <c r="AC70" i="55"/>
  <c r="AB70" i="55"/>
  <c r="AA70" i="55"/>
  <c r="Z70" i="55"/>
  <c r="Y70" i="55"/>
  <c r="X70" i="55"/>
  <c r="W70" i="55"/>
  <c r="V70" i="55"/>
  <c r="U70" i="55"/>
  <c r="T70" i="55"/>
  <c r="S70" i="55"/>
  <c r="R70" i="55"/>
  <c r="Q70" i="55"/>
  <c r="P70" i="55"/>
  <c r="O70" i="55"/>
  <c r="N70" i="55"/>
  <c r="M70" i="55"/>
  <c r="L70" i="55"/>
  <c r="K70" i="55"/>
  <c r="J70" i="55"/>
  <c r="I70" i="55"/>
  <c r="H70" i="55"/>
  <c r="G70" i="55"/>
  <c r="F70" i="55"/>
  <c r="E70" i="55"/>
  <c r="D70" i="55"/>
  <c r="C70" i="55"/>
  <c r="B70" i="55"/>
  <c r="AE69" i="55"/>
  <c r="AD69" i="55"/>
  <c r="AC69" i="55"/>
  <c r="AB69" i="55"/>
  <c r="AA69" i="55"/>
  <c r="Z69" i="55"/>
  <c r="Y69" i="55"/>
  <c r="X69" i="55"/>
  <c r="W69" i="55"/>
  <c r="V69" i="55"/>
  <c r="U69" i="55"/>
  <c r="T69" i="55"/>
  <c r="S69" i="55"/>
  <c r="R69" i="55"/>
  <c r="Q69" i="55"/>
  <c r="P69" i="55"/>
  <c r="O69" i="55"/>
  <c r="N69" i="55"/>
  <c r="M69" i="55"/>
  <c r="L69" i="55"/>
  <c r="K69" i="55"/>
  <c r="J69" i="55"/>
  <c r="I69" i="55"/>
  <c r="H69" i="55"/>
  <c r="G69" i="55"/>
  <c r="F69" i="55"/>
  <c r="E69" i="55"/>
  <c r="D69" i="55"/>
  <c r="C69" i="55"/>
  <c r="B69" i="55"/>
  <c r="AE68" i="55"/>
  <c r="AD68" i="55"/>
  <c r="AC68" i="55"/>
  <c r="AB68" i="55"/>
  <c r="AA68" i="55"/>
  <c r="Z68" i="55"/>
  <c r="Y68" i="55"/>
  <c r="X68" i="55"/>
  <c r="W68" i="55"/>
  <c r="V68" i="55"/>
  <c r="U68" i="55"/>
  <c r="T68" i="55"/>
  <c r="S68" i="55"/>
  <c r="R68" i="55"/>
  <c r="Q68" i="55"/>
  <c r="P68" i="55"/>
  <c r="O68" i="55"/>
  <c r="N68" i="55"/>
  <c r="M68" i="55"/>
  <c r="L68" i="55"/>
  <c r="K68" i="55"/>
  <c r="J68" i="55"/>
  <c r="I68" i="55"/>
  <c r="H68" i="55"/>
  <c r="G68" i="55"/>
  <c r="F68" i="55"/>
  <c r="E68" i="55"/>
  <c r="D68" i="55"/>
  <c r="C68" i="55"/>
  <c r="B68" i="55"/>
  <c r="AE67" i="55"/>
  <c r="AD67" i="55"/>
  <c r="AC67" i="55"/>
  <c r="AB67" i="55"/>
  <c r="AA67" i="55"/>
  <c r="Z67" i="55"/>
  <c r="Y67" i="55"/>
  <c r="X67" i="55"/>
  <c r="W67" i="55"/>
  <c r="V67" i="55"/>
  <c r="U67" i="55"/>
  <c r="T67" i="55"/>
  <c r="S67" i="55"/>
  <c r="R67" i="55"/>
  <c r="Q67" i="55"/>
  <c r="P67" i="55"/>
  <c r="O67" i="55"/>
  <c r="N67" i="55"/>
  <c r="M67" i="55"/>
  <c r="L67" i="55"/>
  <c r="K67" i="55"/>
  <c r="J67" i="55"/>
  <c r="I67" i="55"/>
  <c r="H67" i="55"/>
  <c r="G67" i="55"/>
  <c r="F67" i="55"/>
  <c r="E67" i="55"/>
  <c r="D67" i="55"/>
  <c r="C67" i="55"/>
  <c r="B67" i="55"/>
  <c r="AE66" i="55"/>
  <c r="AD66" i="55"/>
  <c r="AC66" i="55"/>
  <c r="AB66" i="55"/>
  <c r="AA66" i="55"/>
  <c r="Z66" i="55"/>
  <c r="Y66" i="55"/>
  <c r="X66" i="55"/>
  <c r="W66" i="55"/>
  <c r="V66" i="55"/>
  <c r="U66" i="55"/>
  <c r="T66" i="55"/>
  <c r="S66" i="55"/>
  <c r="R66" i="55"/>
  <c r="Q66" i="55"/>
  <c r="P66" i="55"/>
  <c r="O66" i="55"/>
  <c r="N66" i="55"/>
  <c r="M66" i="55"/>
  <c r="L66" i="55"/>
  <c r="K66" i="55"/>
  <c r="J66" i="55"/>
  <c r="I66" i="55"/>
  <c r="H66" i="55"/>
  <c r="G66" i="55"/>
  <c r="F66" i="55"/>
  <c r="E66" i="55"/>
  <c r="D66" i="55"/>
  <c r="C66" i="55"/>
  <c r="B66" i="55"/>
  <c r="AE65" i="55"/>
  <c r="AD65" i="55"/>
  <c r="AC65" i="55"/>
  <c r="AB65" i="55"/>
  <c r="AA65" i="55"/>
  <c r="Z65" i="55"/>
  <c r="Y65" i="55"/>
  <c r="X65" i="55"/>
  <c r="W65" i="55"/>
  <c r="V65" i="55"/>
  <c r="U65" i="55"/>
  <c r="T65" i="55"/>
  <c r="S65" i="55"/>
  <c r="R65" i="55"/>
  <c r="Q65" i="55"/>
  <c r="P65" i="55"/>
  <c r="O65" i="55"/>
  <c r="N65" i="55"/>
  <c r="M65" i="55"/>
  <c r="L65" i="55"/>
  <c r="K65" i="55"/>
  <c r="J65" i="55"/>
  <c r="I65" i="55"/>
  <c r="H65" i="55"/>
  <c r="G65" i="55"/>
  <c r="F65" i="55"/>
  <c r="E65" i="55"/>
  <c r="D65" i="55"/>
  <c r="C65" i="55"/>
  <c r="B65" i="55"/>
  <c r="AE64" i="55"/>
  <c r="AD64" i="55"/>
  <c r="AC64" i="55"/>
  <c r="AB64" i="55"/>
  <c r="AA64" i="55"/>
  <c r="Z64" i="55"/>
  <c r="Y64" i="55"/>
  <c r="X64" i="55"/>
  <c r="W64" i="55"/>
  <c r="V64" i="55"/>
  <c r="U64" i="55"/>
  <c r="T64" i="55"/>
  <c r="S64" i="55"/>
  <c r="R64" i="55"/>
  <c r="Q64" i="55"/>
  <c r="P64" i="55"/>
  <c r="O64" i="55"/>
  <c r="N64" i="55"/>
  <c r="M64" i="55"/>
  <c r="L64" i="55"/>
  <c r="K64" i="55"/>
  <c r="J64" i="55"/>
  <c r="I64" i="55"/>
  <c r="H64" i="55"/>
  <c r="G64" i="55"/>
  <c r="F64" i="55"/>
  <c r="E64" i="55"/>
  <c r="D64" i="55"/>
  <c r="C64" i="55"/>
  <c r="B64" i="55"/>
  <c r="AE63" i="55"/>
  <c r="AD63" i="55"/>
  <c r="AC63" i="55"/>
  <c r="AB63" i="55"/>
  <c r="AA63" i="55"/>
  <c r="Z63" i="55"/>
  <c r="Y63" i="55"/>
  <c r="X63" i="55"/>
  <c r="W63" i="55"/>
  <c r="V63" i="55"/>
  <c r="U63" i="55"/>
  <c r="T63" i="55"/>
  <c r="S63" i="55"/>
  <c r="R63" i="55"/>
  <c r="Q63" i="55"/>
  <c r="P63" i="55"/>
  <c r="O63" i="55"/>
  <c r="N63" i="55"/>
  <c r="M63" i="55"/>
  <c r="L63" i="55"/>
  <c r="K63" i="55"/>
  <c r="J63" i="55"/>
  <c r="I63" i="55"/>
  <c r="H63" i="55"/>
  <c r="G63" i="55"/>
  <c r="F63" i="55"/>
  <c r="E63" i="55"/>
  <c r="D63" i="55"/>
  <c r="C63" i="55"/>
  <c r="B63" i="55"/>
  <c r="AE62" i="55"/>
  <c r="AD62" i="55"/>
  <c r="AC62" i="55"/>
  <c r="AB62" i="55"/>
  <c r="AA62" i="55"/>
  <c r="Z62" i="55"/>
  <c r="Y62" i="55"/>
  <c r="X62" i="55"/>
  <c r="W62" i="55"/>
  <c r="V62" i="55"/>
  <c r="U62" i="55"/>
  <c r="T62" i="55"/>
  <c r="S62" i="55"/>
  <c r="R62" i="55"/>
  <c r="Q62" i="55"/>
  <c r="P62" i="55"/>
  <c r="O62" i="55"/>
  <c r="N62" i="55"/>
  <c r="M62" i="55"/>
  <c r="L62" i="55"/>
  <c r="K62" i="55"/>
  <c r="J62" i="55"/>
  <c r="I62" i="55"/>
  <c r="H62" i="55"/>
  <c r="G62" i="55"/>
  <c r="F62" i="55"/>
  <c r="E62" i="55"/>
  <c r="D62" i="55"/>
  <c r="C62" i="55"/>
  <c r="B62" i="55"/>
  <c r="AE61" i="55"/>
  <c r="AD61" i="55"/>
  <c r="AC61" i="55"/>
  <c r="AB61" i="55"/>
  <c r="AA61" i="55"/>
  <c r="Z61" i="55"/>
  <c r="Y61" i="55"/>
  <c r="X61" i="55"/>
  <c r="W61" i="55"/>
  <c r="V61" i="55"/>
  <c r="U61" i="55"/>
  <c r="T61" i="55"/>
  <c r="S61" i="55"/>
  <c r="R61" i="55"/>
  <c r="Q61" i="55"/>
  <c r="P61" i="55"/>
  <c r="O61" i="55"/>
  <c r="N61" i="55"/>
  <c r="M61" i="55"/>
  <c r="L61" i="55"/>
  <c r="K61" i="55"/>
  <c r="J61" i="55"/>
  <c r="I61" i="55"/>
  <c r="H61" i="55"/>
  <c r="G61" i="55"/>
  <c r="F61" i="55"/>
  <c r="E61" i="55"/>
  <c r="D61" i="55"/>
  <c r="C61" i="55"/>
  <c r="B61" i="55"/>
  <c r="AE60" i="55"/>
  <c r="AD60" i="55"/>
  <c r="AC60" i="55"/>
  <c r="AB60" i="55"/>
  <c r="AA60" i="55"/>
  <c r="Z60" i="55"/>
  <c r="Y60" i="55"/>
  <c r="X60" i="55"/>
  <c r="W60" i="55"/>
  <c r="V60" i="55"/>
  <c r="U60" i="55"/>
  <c r="T60" i="55"/>
  <c r="S60" i="55"/>
  <c r="R60" i="55"/>
  <c r="Q60" i="55"/>
  <c r="P60" i="55"/>
  <c r="O60" i="55"/>
  <c r="N60" i="55"/>
  <c r="M60" i="55"/>
  <c r="L60" i="55"/>
  <c r="K60" i="55"/>
  <c r="J60" i="55"/>
  <c r="I60" i="55"/>
  <c r="H60" i="55"/>
  <c r="G60" i="55"/>
  <c r="F60" i="55"/>
  <c r="E60" i="55"/>
  <c r="D60" i="55"/>
  <c r="C60" i="55"/>
  <c r="B60" i="55"/>
  <c r="AE59" i="55"/>
  <c r="AD59" i="55"/>
  <c r="AC59" i="55"/>
  <c r="AB59" i="55"/>
  <c r="AA59" i="55"/>
  <c r="Z59" i="55"/>
  <c r="Y59" i="55"/>
  <c r="X59" i="55"/>
  <c r="W59" i="55"/>
  <c r="V59" i="55"/>
  <c r="U59" i="55"/>
  <c r="T59" i="55"/>
  <c r="S59" i="55"/>
  <c r="R59" i="55"/>
  <c r="Q59" i="55"/>
  <c r="P59" i="55"/>
  <c r="O59" i="55"/>
  <c r="N59" i="55"/>
  <c r="M59" i="55"/>
  <c r="L59" i="55"/>
  <c r="K59" i="55"/>
  <c r="J59" i="55"/>
  <c r="I59" i="55"/>
  <c r="H59" i="55"/>
  <c r="G59" i="55"/>
  <c r="F59" i="55"/>
  <c r="E59" i="55"/>
  <c r="D59" i="55"/>
  <c r="C59" i="55"/>
  <c r="B59" i="55"/>
  <c r="AE58" i="55"/>
  <c r="AD58" i="55"/>
  <c r="AC58" i="55"/>
  <c r="AB58" i="55"/>
  <c r="AA58" i="55"/>
  <c r="Z58" i="55"/>
  <c r="Y58" i="55"/>
  <c r="X58" i="55"/>
  <c r="W58" i="55"/>
  <c r="V58" i="55"/>
  <c r="U58" i="55"/>
  <c r="T58" i="55"/>
  <c r="S58" i="55"/>
  <c r="R58" i="55"/>
  <c r="Q58" i="55"/>
  <c r="P58" i="55"/>
  <c r="O58" i="55"/>
  <c r="N58" i="55"/>
  <c r="M58" i="55"/>
  <c r="L58" i="55"/>
  <c r="K58" i="55"/>
  <c r="J58" i="55"/>
  <c r="I58" i="55"/>
  <c r="H58" i="55"/>
  <c r="G58" i="55"/>
  <c r="F58" i="55"/>
  <c r="E58" i="55"/>
  <c r="D58" i="55"/>
  <c r="C58" i="55"/>
  <c r="B58" i="55"/>
  <c r="AE57" i="55"/>
  <c r="AD57" i="55"/>
  <c r="AC57" i="55"/>
  <c r="AB57" i="55"/>
  <c r="AA57" i="55"/>
  <c r="Z57" i="55"/>
  <c r="Y57" i="55"/>
  <c r="X57" i="55"/>
  <c r="W57" i="55"/>
  <c r="V57" i="55"/>
  <c r="U57" i="55"/>
  <c r="T57" i="55"/>
  <c r="S57" i="55"/>
  <c r="R57" i="55"/>
  <c r="Q57" i="55"/>
  <c r="P57" i="55"/>
  <c r="O57" i="55"/>
  <c r="N57" i="55"/>
  <c r="M57" i="55"/>
  <c r="L57" i="55"/>
  <c r="K57" i="55"/>
  <c r="J57" i="55"/>
  <c r="I57" i="55"/>
  <c r="H57" i="55"/>
  <c r="G57" i="55"/>
  <c r="F57" i="55"/>
  <c r="E57" i="55"/>
  <c r="D57" i="55"/>
  <c r="C57" i="55"/>
  <c r="B57" i="55"/>
  <c r="AE56" i="55"/>
  <c r="AD56" i="55"/>
  <c r="AC56" i="55"/>
  <c r="AB56" i="55"/>
  <c r="AA56" i="55"/>
  <c r="Z56" i="55"/>
  <c r="Y56" i="55"/>
  <c r="X56" i="55"/>
  <c r="W56" i="55"/>
  <c r="V56" i="55"/>
  <c r="U56" i="55"/>
  <c r="T56" i="55"/>
  <c r="S56" i="55"/>
  <c r="R56" i="55"/>
  <c r="Q56" i="55"/>
  <c r="P56" i="55"/>
  <c r="O56" i="55"/>
  <c r="N56" i="55"/>
  <c r="M56" i="55"/>
  <c r="L56" i="55"/>
  <c r="K56" i="55"/>
  <c r="J56" i="55"/>
  <c r="I56" i="55"/>
  <c r="H56" i="55"/>
  <c r="G56" i="55"/>
  <c r="F56" i="55"/>
  <c r="E56" i="55"/>
  <c r="D56" i="55"/>
  <c r="C56" i="55"/>
  <c r="B56" i="55"/>
  <c r="AE55" i="55"/>
  <c r="AD55" i="55"/>
  <c r="AC55" i="55"/>
  <c r="AB55" i="55"/>
  <c r="AA55" i="55"/>
  <c r="Z55" i="55"/>
  <c r="Y55" i="55"/>
  <c r="X55" i="55"/>
  <c r="W55" i="55"/>
  <c r="V55" i="55"/>
  <c r="U55" i="55"/>
  <c r="T55" i="55"/>
  <c r="S55" i="55"/>
  <c r="R55" i="55"/>
  <c r="Q55" i="55"/>
  <c r="P55" i="55"/>
  <c r="O55" i="55"/>
  <c r="N55" i="55"/>
  <c r="M55" i="55"/>
  <c r="L55" i="55"/>
  <c r="K55" i="55"/>
  <c r="J55" i="55"/>
  <c r="I55" i="55"/>
  <c r="H55" i="55"/>
  <c r="G55" i="55"/>
  <c r="F55" i="55"/>
  <c r="E55" i="55"/>
  <c r="D55" i="55"/>
  <c r="C55" i="55"/>
  <c r="B55" i="55"/>
  <c r="AE54" i="55"/>
  <c r="AD54" i="55"/>
  <c r="AC54" i="55"/>
  <c r="AB54" i="55"/>
  <c r="AA54" i="55"/>
  <c r="Z54" i="55"/>
  <c r="Y54" i="55"/>
  <c r="X54" i="55"/>
  <c r="W54" i="55"/>
  <c r="V54" i="55"/>
  <c r="U54" i="55"/>
  <c r="T54" i="55"/>
  <c r="S54" i="55"/>
  <c r="R54" i="55"/>
  <c r="Q54" i="55"/>
  <c r="P54" i="55"/>
  <c r="O54" i="55"/>
  <c r="N54" i="55"/>
  <c r="M54" i="55"/>
  <c r="L54" i="55"/>
  <c r="K54" i="55"/>
  <c r="J54" i="55"/>
  <c r="I54" i="55"/>
  <c r="H54" i="55"/>
  <c r="G54" i="55"/>
  <c r="F54" i="55"/>
  <c r="E54" i="55"/>
  <c r="D54" i="55"/>
  <c r="C54" i="55"/>
  <c r="B54" i="55"/>
  <c r="AE53" i="55"/>
  <c r="AD53" i="55"/>
  <c r="AC53" i="55"/>
  <c r="AB53" i="55"/>
  <c r="AA53" i="55"/>
  <c r="Z53" i="55"/>
  <c r="Y53" i="55"/>
  <c r="X53" i="55"/>
  <c r="W53" i="55"/>
  <c r="V53" i="55"/>
  <c r="U53" i="55"/>
  <c r="T53" i="55"/>
  <c r="S53" i="55"/>
  <c r="R53" i="55"/>
  <c r="Q53" i="55"/>
  <c r="P53" i="55"/>
  <c r="O53" i="55"/>
  <c r="N53" i="55"/>
  <c r="M53" i="55"/>
  <c r="L53" i="55"/>
  <c r="K53" i="55"/>
  <c r="J53" i="55"/>
  <c r="I53" i="55"/>
  <c r="H53" i="55"/>
  <c r="G53" i="55"/>
  <c r="F53" i="55"/>
  <c r="E53" i="55"/>
  <c r="D53" i="55"/>
  <c r="C53" i="55"/>
  <c r="B53" i="55"/>
  <c r="AE52" i="55"/>
  <c r="AD52" i="55"/>
  <c r="AC52" i="55"/>
  <c r="AB52" i="55"/>
  <c r="AA52" i="55"/>
  <c r="Z52" i="55"/>
  <c r="Y52" i="55"/>
  <c r="X52" i="55"/>
  <c r="W52" i="55"/>
  <c r="V52" i="55"/>
  <c r="U52" i="55"/>
  <c r="T52" i="55"/>
  <c r="S52" i="55"/>
  <c r="R52" i="55"/>
  <c r="Q52" i="55"/>
  <c r="P52" i="55"/>
  <c r="O52" i="55"/>
  <c r="N52" i="55"/>
  <c r="M52" i="55"/>
  <c r="L52" i="55"/>
  <c r="K52" i="55"/>
  <c r="J52" i="55"/>
  <c r="I52" i="55"/>
  <c r="H52" i="55"/>
  <c r="G52" i="55"/>
  <c r="F52" i="55"/>
  <c r="E52" i="55"/>
  <c r="D52" i="55"/>
  <c r="C52" i="55"/>
  <c r="B52" i="55"/>
  <c r="AE51" i="55"/>
  <c r="AD51" i="55"/>
  <c r="AC51" i="55"/>
  <c r="AB51" i="55"/>
  <c r="AA51" i="55"/>
  <c r="Z51" i="55"/>
  <c r="Y51" i="55"/>
  <c r="X51" i="55"/>
  <c r="W51" i="55"/>
  <c r="V51" i="55"/>
  <c r="U51" i="55"/>
  <c r="T51" i="55"/>
  <c r="S51" i="55"/>
  <c r="R51" i="55"/>
  <c r="Q51" i="55"/>
  <c r="P51" i="55"/>
  <c r="O51" i="55"/>
  <c r="N51" i="55"/>
  <c r="M51" i="55"/>
  <c r="L51" i="55"/>
  <c r="K51" i="55"/>
  <c r="J51" i="55"/>
  <c r="I51" i="55"/>
  <c r="H51" i="55"/>
  <c r="G51" i="55"/>
  <c r="F51" i="55"/>
  <c r="E51" i="55"/>
  <c r="D51" i="55"/>
  <c r="C51" i="55"/>
  <c r="C41" i="55" s="1"/>
  <c r="B51" i="55"/>
  <c r="E102" i="55" s="1"/>
  <c r="AE50" i="55"/>
  <c r="AD50" i="55"/>
  <c r="AC50" i="55"/>
  <c r="AB50" i="55"/>
  <c r="AA50" i="55"/>
  <c r="Z50" i="55"/>
  <c r="Y50" i="55"/>
  <c r="X50" i="55"/>
  <c r="W50" i="55"/>
  <c r="V50" i="55"/>
  <c r="U50" i="55"/>
  <c r="T50" i="55"/>
  <c r="S50" i="55"/>
  <c r="R50" i="55"/>
  <c r="Q50" i="55"/>
  <c r="P50" i="55"/>
  <c r="O50" i="55"/>
  <c r="N50" i="55"/>
  <c r="M50" i="55"/>
  <c r="L50" i="55"/>
  <c r="K50" i="55"/>
  <c r="J50" i="55"/>
  <c r="I50" i="55"/>
  <c r="H50" i="55"/>
  <c r="G50" i="55"/>
  <c r="F50" i="55"/>
  <c r="E50" i="55"/>
  <c r="D50" i="55"/>
  <c r="C50" i="55"/>
  <c r="B50" i="55"/>
  <c r="B46" i="55"/>
  <c r="B45" i="55"/>
  <c r="B47" i="55" s="1"/>
  <c r="F44" i="55"/>
  <c r="F43" i="55"/>
  <c r="B43" i="55"/>
  <c r="B42" i="55"/>
  <c r="B44" i="55" s="1"/>
  <c r="B41" i="55"/>
  <c r="D79" i="54"/>
  <c r="B74" i="54"/>
  <c r="AE67" i="54"/>
  <c r="AD67" i="54"/>
  <c r="AC67" i="54"/>
  <c r="AB67" i="54"/>
  <c r="AA67" i="54"/>
  <c r="Z67" i="54"/>
  <c r="Y67" i="54"/>
  <c r="X67" i="54"/>
  <c r="W67" i="54"/>
  <c r="V67" i="54"/>
  <c r="U67" i="54"/>
  <c r="T67" i="54"/>
  <c r="S67" i="54"/>
  <c r="R67" i="54"/>
  <c r="Q67" i="54"/>
  <c r="P67" i="54"/>
  <c r="O67" i="54"/>
  <c r="N67" i="54"/>
  <c r="M67" i="54"/>
  <c r="L67" i="54"/>
  <c r="K67" i="54"/>
  <c r="J67" i="54"/>
  <c r="I67" i="54"/>
  <c r="H67" i="54"/>
  <c r="G67" i="54"/>
  <c r="F67" i="54"/>
  <c r="E67" i="54"/>
  <c r="D67" i="54"/>
  <c r="C67" i="54"/>
  <c r="B67" i="54"/>
  <c r="B52" i="54"/>
  <c r="AE50" i="54"/>
  <c r="AD50" i="54"/>
  <c r="AC50" i="54"/>
  <c r="AB50" i="54"/>
  <c r="AA50" i="54"/>
  <c r="Z50" i="54"/>
  <c r="Y50" i="54"/>
  <c r="X50" i="54"/>
  <c r="W50" i="54"/>
  <c r="V50" i="54"/>
  <c r="U50" i="54"/>
  <c r="T50" i="54"/>
  <c r="S50" i="54"/>
  <c r="R50" i="54"/>
  <c r="Q50" i="54"/>
  <c r="P50" i="54"/>
  <c r="O50" i="54"/>
  <c r="N50" i="54"/>
  <c r="M50" i="54"/>
  <c r="L50" i="54"/>
  <c r="K50" i="54"/>
  <c r="J50" i="54"/>
  <c r="I50" i="54"/>
  <c r="H50" i="54"/>
  <c r="G50" i="54"/>
  <c r="F50" i="54"/>
  <c r="E50" i="54"/>
  <c r="D50" i="54"/>
  <c r="C50" i="54"/>
  <c r="B50" i="54"/>
  <c r="B45" i="54"/>
  <c r="B42" i="54"/>
  <c r="B41" i="54"/>
  <c r="B46" i="54" s="1"/>
  <c r="D79" i="53"/>
  <c r="B74" i="53"/>
  <c r="AE67" i="53"/>
  <c r="AD67" i="53"/>
  <c r="AC67" i="53"/>
  <c r="AB67" i="53"/>
  <c r="AA67" i="53"/>
  <c r="Z67" i="53"/>
  <c r="Y67" i="53"/>
  <c r="X67" i="53"/>
  <c r="W67" i="53"/>
  <c r="V67" i="53"/>
  <c r="U67" i="53"/>
  <c r="T67" i="53"/>
  <c r="S67" i="53"/>
  <c r="R67" i="53"/>
  <c r="Q67" i="53"/>
  <c r="P67" i="53"/>
  <c r="O67" i="53"/>
  <c r="N67" i="53"/>
  <c r="M67" i="53"/>
  <c r="L67" i="53"/>
  <c r="K67" i="53"/>
  <c r="J67" i="53"/>
  <c r="I67" i="53"/>
  <c r="H67" i="53"/>
  <c r="G67" i="53"/>
  <c r="F67" i="53"/>
  <c r="E67" i="53"/>
  <c r="D67" i="53"/>
  <c r="C67" i="53"/>
  <c r="B67" i="53"/>
  <c r="B52" i="53"/>
  <c r="AE50" i="53"/>
  <c r="AD50" i="53"/>
  <c r="AC50" i="53"/>
  <c r="AB50" i="53"/>
  <c r="AA50" i="53"/>
  <c r="Z50" i="53"/>
  <c r="Y50" i="53"/>
  <c r="X50" i="53"/>
  <c r="W50" i="53"/>
  <c r="V50" i="53"/>
  <c r="U50" i="53"/>
  <c r="T50" i="53"/>
  <c r="S50" i="53"/>
  <c r="R50" i="53"/>
  <c r="Q50" i="53"/>
  <c r="P50" i="53"/>
  <c r="O50" i="53"/>
  <c r="N50" i="53"/>
  <c r="M50" i="53"/>
  <c r="L50" i="53"/>
  <c r="K50" i="53"/>
  <c r="J50" i="53"/>
  <c r="I50" i="53"/>
  <c r="H50" i="53"/>
  <c r="G50" i="53"/>
  <c r="F50" i="53"/>
  <c r="E50" i="53"/>
  <c r="D50" i="53"/>
  <c r="C50" i="53"/>
  <c r="B50" i="53"/>
  <c r="B45" i="53"/>
  <c r="B42" i="53"/>
  <c r="B41" i="53"/>
  <c r="B46" i="53" s="1"/>
  <c r="Q20" i="52"/>
  <c r="Q23" i="52" s="1"/>
  <c r="P20" i="52"/>
  <c r="P23" i="52" s="1"/>
  <c r="I20" i="52"/>
  <c r="I23" i="52" s="1"/>
  <c r="H20" i="52"/>
  <c r="H23" i="52" s="1"/>
  <c r="AL19" i="52"/>
  <c r="AK19" i="52"/>
  <c r="AD19" i="52"/>
  <c r="AC19" i="52"/>
  <c r="V19" i="52"/>
  <c r="S19" i="52"/>
  <c r="R19" i="52"/>
  <c r="Q19" i="52"/>
  <c r="Q21" i="52" s="1"/>
  <c r="P19" i="52"/>
  <c r="P21" i="52" s="1"/>
  <c r="O19" i="52"/>
  <c r="N19" i="52"/>
  <c r="M19" i="52"/>
  <c r="L19" i="52"/>
  <c r="L23" i="52" s="1"/>
  <c r="K19" i="52"/>
  <c r="J19" i="52"/>
  <c r="I19" i="52"/>
  <c r="I21" i="52" s="1"/>
  <c r="H19" i="52"/>
  <c r="H21" i="52" s="1"/>
  <c r="G19" i="52"/>
  <c r="F19" i="52"/>
  <c r="E19" i="52"/>
  <c r="D19" i="52"/>
  <c r="C19" i="52"/>
  <c r="B19" i="52"/>
  <c r="S15" i="52"/>
  <c r="S17" i="52" s="1"/>
  <c r="R15" i="52"/>
  <c r="R17" i="52" s="1"/>
  <c r="Q15" i="52"/>
  <c r="Q17" i="52" s="1"/>
  <c r="P15" i="52"/>
  <c r="P17" i="52" s="1"/>
  <c r="O15" i="52"/>
  <c r="O20" i="52" s="1"/>
  <c r="N15" i="52"/>
  <c r="N20" i="52" s="1"/>
  <c r="M15" i="52"/>
  <c r="M17" i="52" s="1"/>
  <c r="L15" i="52"/>
  <c r="L20" i="52" s="1"/>
  <c r="K15" i="52"/>
  <c r="K17" i="52" s="1"/>
  <c r="J15" i="52"/>
  <c r="J17" i="52" s="1"/>
  <c r="I15" i="52"/>
  <c r="I17" i="52" s="1"/>
  <c r="H15" i="52"/>
  <c r="H17" i="52" s="1"/>
  <c r="G15" i="52"/>
  <c r="G20" i="52" s="1"/>
  <c r="F15" i="52"/>
  <c r="F20" i="52" s="1"/>
  <c r="E15" i="52"/>
  <c r="E17" i="52" s="1"/>
  <c r="D15" i="52"/>
  <c r="D17" i="52" s="1"/>
  <c r="C15" i="52"/>
  <c r="C17" i="52" s="1"/>
  <c r="B15" i="52"/>
  <c r="B17" i="52" s="1"/>
  <c r="M11" i="52"/>
  <c r="L11" i="52"/>
  <c r="E11" i="52"/>
  <c r="D11" i="52"/>
  <c r="AL8" i="52"/>
  <c r="AK8" i="52"/>
  <c r="AD8" i="52"/>
  <c r="AC8" i="52"/>
  <c r="V8" i="52"/>
  <c r="S8" i="52"/>
  <c r="R8" i="52"/>
  <c r="Q8" i="52"/>
  <c r="P8" i="52"/>
  <c r="O8" i="52"/>
  <c r="N8" i="52"/>
  <c r="M8" i="52"/>
  <c r="L8" i="52"/>
  <c r="K8" i="52"/>
  <c r="J8" i="52"/>
  <c r="I8" i="52"/>
  <c r="H8" i="52"/>
  <c r="G8" i="52"/>
  <c r="F8" i="52"/>
  <c r="E8" i="52"/>
  <c r="D8" i="52"/>
  <c r="C8" i="52"/>
  <c r="B8" i="52"/>
  <c r="S7" i="52"/>
  <c r="S11" i="52" s="1"/>
  <c r="R7" i="52"/>
  <c r="R11" i="52" s="1"/>
  <c r="Q7" i="52"/>
  <c r="Q11" i="52" s="1"/>
  <c r="P7" i="52"/>
  <c r="P12" i="52" s="1"/>
  <c r="O7" i="52"/>
  <c r="O12" i="52" s="1"/>
  <c r="N7" i="52"/>
  <c r="N12" i="52" s="1"/>
  <c r="M7" i="52"/>
  <c r="M12" i="52" s="1"/>
  <c r="L7" i="52"/>
  <c r="L12" i="52" s="1"/>
  <c r="K7" i="52"/>
  <c r="K11" i="52" s="1"/>
  <c r="J7" i="52"/>
  <c r="J11" i="52" s="1"/>
  <c r="I7" i="52"/>
  <c r="I10" i="52" s="1"/>
  <c r="I16" i="52" s="1"/>
  <c r="I18" i="52" s="1"/>
  <c r="H7" i="52"/>
  <c r="H12" i="52" s="1"/>
  <c r="G7" i="52"/>
  <c r="G12" i="52" s="1"/>
  <c r="F7" i="52"/>
  <c r="F12" i="52" s="1"/>
  <c r="E7" i="52"/>
  <c r="E12" i="52" s="1"/>
  <c r="D7" i="52"/>
  <c r="D12" i="52" s="1"/>
  <c r="C7" i="52"/>
  <c r="C11" i="52" s="1"/>
  <c r="B7" i="52"/>
  <c r="B11" i="52" s="1"/>
  <c r="AL5" i="52"/>
  <c r="AK5" i="52"/>
  <c r="AJ5" i="52"/>
  <c r="AI5" i="52"/>
  <c r="AH5" i="52"/>
  <c r="AG5" i="52"/>
  <c r="AF5" i="52"/>
  <c r="AE5" i="52"/>
  <c r="AD5" i="52"/>
  <c r="AD15" i="52" s="1"/>
  <c r="AC5" i="52"/>
  <c r="AB5" i="52"/>
  <c r="AA5" i="52"/>
  <c r="Z5" i="52"/>
  <c r="Y5" i="52"/>
  <c r="X5" i="52"/>
  <c r="W5" i="52"/>
  <c r="V5" i="52"/>
  <c r="U5" i="52"/>
  <c r="U19" i="52" s="1"/>
  <c r="AL4" i="52"/>
  <c r="AK4" i="52"/>
  <c r="AJ4" i="52"/>
  <c r="AI4" i="52"/>
  <c r="AH4" i="52"/>
  <c r="AG4" i="52"/>
  <c r="AF4" i="52"/>
  <c r="AE4" i="52"/>
  <c r="AD4" i="52"/>
  <c r="AC4" i="52"/>
  <c r="AB4" i="52"/>
  <c r="AA4" i="52"/>
  <c r="Z4" i="52"/>
  <c r="Y4" i="52"/>
  <c r="X4" i="52"/>
  <c r="W4" i="52"/>
  <c r="V4" i="52"/>
  <c r="U4" i="52"/>
  <c r="AL3" i="52"/>
  <c r="AK3" i="52"/>
  <c r="AJ3" i="52"/>
  <c r="AJ19" i="52" s="1"/>
  <c r="AI3" i="52"/>
  <c r="AI19" i="52" s="1"/>
  <c r="AH3" i="52"/>
  <c r="AH19" i="52" s="1"/>
  <c r="AG3" i="52"/>
  <c r="AF3" i="52"/>
  <c r="AE3" i="52"/>
  <c r="AD3" i="52"/>
  <c r="AC3" i="52"/>
  <c r="AB3" i="52"/>
  <c r="AB19" i="52" s="1"/>
  <c r="AA3" i="52"/>
  <c r="AA19" i="52" s="1"/>
  <c r="Z3" i="52"/>
  <c r="Z19" i="52" s="1"/>
  <c r="Y3" i="52"/>
  <c r="X3" i="52"/>
  <c r="W3" i="52"/>
  <c r="V3" i="52"/>
  <c r="U3" i="52"/>
  <c r="B45" i="51"/>
  <c r="B48" i="51" s="1"/>
  <c r="B43" i="51"/>
  <c r="B42" i="51"/>
  <c r="B44" i="51" s="1"/>
  <c r="B41" i="51"/>
  <c r="B46" i="51" s="1"/>
  <c r="B47" i="51" s="1"/>
  <c r="BK37" i="51"/>
  <c r="BJ37" i="51"/>
  <c r="BI37" i="51"/>
  <c r="BH37" i="51"/>
  <c r="BG37" i="51"/>
  <c r="BF37" i="51"/>
  <c r="BE37" i="51"/>
  <c r="BD37" i="51"/>
  <c r="BC37" i="51"/>
  <c r="BB37" i="51"/>
  <c r="BA37" i="51"/>
  <c r="AZ37" i="51"/>
  <c r="AY37" i="51"/>
  <c r="AX37" i="51"/>
  <c r="AW37" i="51"/>
  <c r="AV37" i="51"/>
  <c r="AU37" i="51"/>
  <c r="AT37" i="51"/>
  <c r="AS37" i="51"/>
  <c r="AR37" i="51"/>
  <c r="AQ37" i="51"/>
  <c r="AP37" i="51"/>
  <c r="AO37" i="51"/>
  <c r="AN37" i="51"/>
  <c r="AM37" i="51"/>
  <c r="AL37" i="51"/>
  <c r="AK37" i="51"/>
  <c r="AJ37" i="51"/>
  <c r="AI37" i="51"/>
  <c r="AH37" i="51"/>
  <c r="BK36" i="51"/>
  <c r="BJ36" i="51"/>
  <c r="BI36" i="51"/>
  <c r="BH36" i="51"/>
  <c r="BG36" i="51"/>
  <c r="BF36" i="51"/>
  <c r="BE36" i="51"/>
  <c r="BD36" i="51"/>
  <c r="BC36" i="51"/>
  <c r="BB36" i="51"/>
  <c r="BA36" i="51"/>
  <c r="AZ36" i="51"/>
  <c r="AY36" i="51"/>
  <c r="AX36" i="51"/>
  <c r="AW36" i="51"/>
  <c r="AV36" i="51"/>
  <c r="AU36" i="51"/>
  <c r="AT36" i="51"/>
  <c r="AS36" i="51"/>
  <c r="AR36" i="51"/>
  <c r="AQ36" i="51"/>
  <c r="AP36" i="51"/>
  <c r="AO36" i="51"/>
  <c r="AN36" i="51"/>
  <c r="AM36" i="51"/>
  <c r="AL36" i="51"/>
  <c r="AK36" i="51"/>
  <c r="AJ36" i="51"/>
  <c r="AI36" i="51"/>
  <c r="AH36" i="51"/>
  <c r="BK35" i="51"/>
  <c r="BJ35" i="51"/>
  <c r="BI35" i="51"/>
  <c r="BH35" i="51"/>
  <c r="BG35" i="51"/>
  <c r="BF35" i="51"/>
  <c r="BE35" i="51"/>
  <c r="BD35" i="51"/>
  <c r="BC35" i="51"/>
  <c r="BB35" i="51"/>
  <c r="BA35" i="51"/>
  <c r="AZ35" i="51"/>
  <c r="AY35" i="51"/>
  <c r="AX35" i="51"/>
  <c r="AW35" i="51"/>
  <c r="AV35" i="51"/>
  <c r="AU35" i="51"/>
  <c r="AT35" i="51"/>
  <c r="AS35" i="51"/>
  <c r="AR35" i="51"/>
  <c r="AQ35" i="51"/>
  <c r="AP35" i="51"/>
  <c r="AO35" i="51"/>
  <c r="AN35" i="51"/>
  <c r="AM35" i="51"/>
  <c r="AL35" i="51"/>
  <c r="AK35" i="51"/>
  <c r="AJ35" i="51"/>
  <c r="AI35" i="51"/>
  <c r="AH35" i="51"/>
  <c r="BK34" i="51"/>
  <c r="BJ34" i="51"/>
  <c r="BI34" i="51"/>
  <c r="BH34" i="51"/>
  <c r="BG34" i="51"/>
  <c r="BF34" i="51"/>
  <c r="BE34" i="51"/>
  <c r="BD34" i="51"/>
  <c r="BC34" i="51"/>
  <c r="BB34" i="51"/>
  <c r="BA34" i="51"/>
  <c r="AZ34" i="51"/>
  <c r="AY34" i="51"/>
  <c r="AX34" i="51"/>
  <c r="AW34" i="51"/>
  <c r="AV34" i="51"/>
  <c r="AU34" i="51"/>
  <c r="AT34" i="51"/>
  <c r="AS34" i="51"/>
  <c r="AR34" i="51"/>
  <c r="AQ34" i="51"/>
  <c r="AP34" i="51"/>
  <c r="AO34" i="51"/>
  <c r="AN34" i="51"/>
  <c r="AM34" i="51"/>
  <c r="AL34" i="51"/>
  <c r="AK34" i="51"/>
  <c r="AJ34" i="51"/>
  <c r="AI34" i="51"/>
  <c r="AH34" i="51"/>
  <c r="BK33" i="51"/>
  <c r="BJ33" i="51"/>
  <c r="BI33" i="51"/>
  <c r="BH33" i="51"/>
  <c r="BG33" i="51"/>
  <c r="BF33" i="51"/>
  <c r="BE33" i="51"/>
  <c r="BD33" i="51"/>
  <c r="BC33" i="51"/>
  <c r="BB33" i="51"/>
  <c r="BA33" i="51"/>
  <c r="AZ33" i="51"/>
  <c r="AY33" i="51"/>
  <c r="AX33" i="51"/>
  <c r="AW33" i="51"/>
  <c r="AV33" i="51"/>
  <c r="AU33" i="51"/>
  <c r="AT33" i="51"/>
  <c r="AS33" i="51"/>
  <c r="AR33" i="51"/>
  <c r="AQ33" i="51"/>
  <c r="AP33" i="51"/>
  <c r="AO33" i="51"/>
  <c r="AN33" i="51"/>
  <c r="AM33" i="51"/>
  <c r="AL33" i="51"/>
  <c r="AK33" i="51"/>
  <c r="AJ33" i="51"/>
  <c r="AI33" i="51"/>
  <c r="AH33" i="51"/>
  <c r="BK32" i="51"/>
  <c r="BJ32" i="51"/>
  <c r="BI32" i="51"/>
  <c r="BH32" i="51"/>
  <c r="BG32" i="51"/>
  <c r="BF32" i="51"/>
  <c r="BE32" i="51"/>
  <c r="BD32" i="51"/>
  <c r="BC32" i="51"/>
  <c r="BB32" i="51"/>
  <c r="BA32" i="51"/>
  <c r="AZ32" i="51"/>
  <c r="AY32" i="51"/>
  <c r="AX32" i="51"/>
  <c r="AW32" i="51"/>
  <c r="AV32" i="51"/>
  <c r="AU32" i="51"/>
  <c r="AT32" i="51"/>
  <c r="AS32" i="51"/>
  <c r="AR32" i="51"/>
  <c r="AQ32" i="51"/>
  <c r="AP32" i="51"/>
  <c r="AO32" i="51"/>
  <c r="AN32" i="51"/>
  <c r="AM32" i="51"/>
  <c r="AL32" i="51"/>
  <c r="AK32" i="51"/>
  <c r="AJ32" i="51"/>
  <c r="AI32" i="51"/>
  <c r="AH32" i="51"/>
  <c r="BK31" i="51"/>
  <c r="BJ31" i="51"/>
  <c r="BI31" i="51"/>
  <c r="BH31" i="51"/>
  <c r="BG31" i="51"/>
  <c r="BF31" i="51"/>
  <c r="BE31" i="51"/>
  <c r="BD31" i="51"/>
  <c r="BC31" i="51"/>
  <c r="BB31" i="51"/>
  <c r="BA31" i="51"/>
  <c r="AZ31" i="51"/>
  <c r="AY31" i="51"/>
  <c r="AX31" i="51"/>
  <c r="AW31" i="51"/>
  <c r="AV31" i="51"/>
  <c r="AU31" i="51"/>
  <c r="AT31" i="51"/>
  <c r="AS31" i="51"/>
  <c r="AR31" i="51"/>
  <c r="AQ31" i="51"/>
  <c r="AP31" i="51"/>
  <c r="AO31" i="51"/>
  <c r="AN31" i="51"/>
  <c r="AM31" i="51"/>
  <c r="AL31" i="51"/>
  <c r="AK31" i="51"/>
  <c r="AJ31" i="51"/>
  <c r="AI31" i="51"/>
  <c r="AH31" i="51"/>
  <c r="BK30" i="51"/>
  <c r="BJ30" i="51"/>
  <c r="BI30" i="51"/>
  <c r="BH30" i="51"/>
  <c r="BG30" i="51"/>
  <c r="BF30" i="51"/>
  <c r="BE30" i="51"/>
  <c r="BD30" i="51"/>
  <c r="BC30" i="51"/>
  <c r="BB30" i="51"/>
  <c r="BA30" i="51"/>
  <c r="AZ30" i="51"/>
  <c r="AY30" i="51"/>
  <c r="AX30" i="51"/>
  <c r="AW30" i="51"/>
  <c r="AV30" i="51"/>
  <c r="AU30" i="51"/>
  <c r="AT30" i="51"/>
  <c r="AS30" i="51"/>
  <c r="AR30" i="51"/>
  <c r="AQ30" i="51"/>
  <c r="AP30" i="51"/>
  <c r="AO30" i="51"/>
  <c r="AN30" i="51"/>
  <c r="AM30" i="51"/>
  <c r="AL30" i="51"/>
  <c r="AK30" i="51"/>
  <c r="AJ30" i="51"/>
  <c r="AI30" i="51"/>
  <c r="AH30" i="51"/>
  <c r="BK29" i="51"/>
  <c r="BJ29" i="51"/>
  <c r="BI29" i="51"/>
  <c r="BH29" i="51"/>
  <c r="BG29" i="51"/>
  <c r="BF29" i="51"/>
  <c r="BE29" i="51"/>
  <c r="BD29" i="51"/>
  <c r="BC29" i="51"/>
  <c r="BB29" i="51"/>
  <c r="BA29" i="51"/>
  <c r="AZ29" i="51"/>
  <c r="AY29" i="51"/>
  <c r="AX29" i="51"/>
  <c r="AW29" i="51"/>
  <c r="AV29" i="51"/>
  <c r="AU29" i="51"/>
  <c r="AT29" i="51"/>
  <c r="AS29" i="51"/>
  <c r="AR29" i="51"/>
  <c r="AQ29" i="51"/>
  <c r="AP29" i="51"/>
  <c r="AO29" i="51"/>
  <c r="AN29" i="51"/>
  <c r="AM29" i="51"/>
  <c r="AL29" i="51"/>
  <c r="AK29" i="51"/>
  <c r="AJ29" i="51"/>
  <c r="AI29" i="51"/>
  <c r="AH29" i="51"/>
  <c r="BK28" i="51"/>
  <c r="BJ28" i="51"/>
  <c r="BI28" i="51"/>
  <c r="BH28" i="51"/>
  <c r="BG28" i="51"/>
  <c r="BF28" i="51"/>
  <c r="BE28" i="51"/>
  <c r="BD28" i="51"/>
  <c r="BC28" i="51"/>
  <c r="BB28" i="51"/>
  <c r="BA28" i="51"/>
  <c r="AZ28" i="51"/>
  <c r="AY28" i="51"/>
  <c r="AX28" i="51"/>
  <c r="AW28" i="51"/>
  <c r="AV28" i="51"/>
  <c r="AU28" i="51"/>
  <c r="AT28" i="51"/>
  <c r="AS28" i="51"/>
  <c r="AR28" i="51"/>
  <c r="AQ28" i="51"/>
  <c r="AP28" i="51"/>
  <c r="AO28" i="51"/>
  <c r="AN28" i="51"/>
  <c r="AM28" i="51"/>
  <c r="AL28" i="51"/>
  <c r="AK28" i="51"/>
  <c r="AJ28" i="51"/>
  <c r="AI28" i="51"/>
  <c r="AH28" i="51"/>
  <c r="BK27" i="51"/>
  <c r="BJ27" i="51"/>
  <c r="BI27" i="51"/>
  <c r="BH27" i="51"/>
  <c r="BG27" i="51"/>
  <c r="BF27" i="51"/>
  <c r="BE27" i="51"/>
  <c r="BD27" i="51"/>
  <c r="BC27" i="51"/>
  <c r="BB27" i="51"/>
  <c r="BA27" i="51"/>
  <c r="AZ27" i="51"/>
  <c r="AY27" i="51"/>
  <c r="AX27" i="51"/>
  <c r="AW27" i="51"/>
  <c r="AV27" i="51"/>
  <c r="AU27" i="51"/>
  <c r="AT27" i="51"/>
  <c r="AS27" i="51"/>
  <c r="AR27" i="51"/>
  <c r="AQ27" i="51"/>
  <c r="AP27" i="51"/>
  <c r="AO27" i="51"/>
  <c r="AN27" i="51"/>
  <c r="AM27" i="51"/>
  <c r="AL27" i="51"/>
  <c r="AK27" i="51"/>
  <c r="AJ27" i="51"/>
  <c r="AI27" i="51"/>
  <c r="AH27" i="51"/>
  <c r="BK26" i="51"/>
  <c r="BJ26" i="51"/>
  <c r="BI26" i="51"/>
  <c r="BH26" i="51"/>
  <c r="BG26" i="51"/>
  <c r="BF26" i="51"/>
  <c r="BE26" i="51"/>
  <c r="BD26" i="51"/>
  <c r="BC26" i="51"/>
  <c r="BB26" i="51"/>
  <c r="BA26" i="51"/>
  <c r="AZ26" i="51"/>
  <c r="AY26" i="51"/>
  <c r="AX26" i="51"/>
  <c r="AW26" i="51"/>
  <c r="AV26" i="51"/>
  <c r="AU26" i="51"/>
  <c r="AT26" i="51"/>
  <c r="AS26" i="51"/>
  <c r="AR26" i="51"/>
  <c r="AQ26" i="51"/>
  <c r="AP26" i="51"/>
  <c r="AO26" i="51"/>
  <c r="AN26" i="51"/>
  <c r="AM26" i="51"/>
  <c r="AL26" i="51"/>
  <c r="AK26" i="51"/>
  <c r="AJ26" i="51"/>
  <c r="AI26" i="51"/>
  <c r="AH26" i="51"/>
  <c r="BK25" i="51"/>
  <c r="BJ25" i="51"/>
  <c r="BI25" i="51"/>
  <c r="BH25" i="51"/>
  <c r="BG25" i="51"/>
  <c r="BF25" i="51"/>
  <c r="BE25" i="51"/>
  <c r="BD25" i="51"/>
  <c r="BC25" i="51"/>
  <c r="BB25" i="51"/>
  <c r="BA25" i="51"/>
  <c r="AZ25" i="51"/>
  <c r="AY25" i="51"/>
  <c r="AX25" i="51"/>
  <c r="AW25" i="51"/>
  <c r="AV25" i="51"/>
  <c r="AU25" i="51"/>
  <c r="AT25" i="51"/>
  <c r="AS25" i="51"/>
  <c r="AR25" i="51"/>
  <c r="AQ25" i="51"/>
  <c r="AP25" i="51"/>
  <c r="AO25" i="51"/>
  <c r="AN25" i="51"/>
  <c r="AM25" i="51"/>
  <c r="AL25" i="51"/>
  <c r="AK25" i="51"/>
  <c r="AJ25" i="51"/>
  <c r="AI25" i="51"/>
  <c r="AH25" i="51"/>
  <c r="BK24" i="51"/>
  <c r="BJ24" i="51"/>
  <c r="BI24" i="51"/>
  <c r="BH24" i="51"/>
  <c r="BG24" i="51"/>
  <c r="BF24" i="51"/>
  <c r="BE24" i="51"/>
  <c r="BD24" i="51"/>
  <c r="BC24" i="51"/>
  <c r="BB24" i="51"/>
  <c r="BA24" i="51"/>
  <c r="AZ24" i="51"/>
  <c r="AY24" i="51"/>
  <c r="AX24" i="51"/>
  <c r="AW24" i="51"/>
  <c r="AV24" i="51"/>
  <c r="AU24" i="51"/>
  <c r="AT24" i="51"/>
  <c r="AS24" i="51"/>
  <c r="AR24" i="51"/>
  <c r="AQ24" i="51"/>
  <c r="AP24" i="51"/>
  <c r="AO24" i="51"/>
  <c r="AN24" i="51"/>
  <c r="AM24" i="51"/>
  <c r="AL24" i="51"/>
  <c r="AK24" i="51"/>
  <c r="AJ24" i="51"/>
  <c r="AI24" i="51"/>
  <c r="AH24" i="51"/>
  <c r="BK23" i="51"/>
  <c r="BJ23" i="51"/>
  <c r="BI23" i="51"/>
  <c r="BH23" i="51"/>
  <c r="BG23" i="51"/>
  <c r="BF23" i="51"/>
  <c r="BE23" i="51"/>
  <c r="BD23" i="51"/>
  <c r="BC23" i="51"/>
  <c r="BB23" i="51"/>
  <c r="BA23" i="51"/>
  <c r="AZ23" i="51"/>
  <c r="AY23" i="51"/>
  <c r="AX23" i="51"/>
  <c r="AW23" i="51"/>
  <c r="AV23" i="51"/>
  <c r="AU23" i="51"/>
  <c r="AT23" i="51"/>
  <c r="AS23" i="51"/>
  <c r="AR23" i="51"/>
  <c r="AQ23" i="51"/>
  <c r="AP23" i="51"/>
  <c r="AO23" i="51"/>
  <c r="AN23" i="51"/>
  <c r="AM23" i="51"/>
  <c r="AL23" i="51"/>
  <c r="AK23" i="51"/>
  <c r="AJ23" i="51"/>
  <c r="AI23" i="51"/>
  <c r="AH23" i="51"/>
  <c r="BK22" i="51"/>
  <c r="BJ22" i="51"/>
  <c r="BI22" i="51"/>
  <c r="BH22" i="51"/>
  <c r="BG22" i="51"/>
  <c r="BF22" i="51"/>
  <c r="BE22" i="51"/>
  <c r="BD22" i="51"/>
  <c r="BC22" i="51"/>
  <c r="BB22" i="51"/>
  <c r="BA22" i="51"/>
  <c r="AZ22" i="51"/>
  <c r="AY22" i="51"/>
  <c r="AX22" i="51"/>
  <c r="AW22" i="51"/>
  <c r="AV22" i="51"/>
  <c r="AU22" i="51"/>
  <c r="AT22" i="51"/>
  <c r="AS22" i="51"/>
  <c r="AR22" i="51"/>
  <c r="AQ22" i="51"/>
  <c r="AP22" i="51"/>
  <c r="AO22" i="51"/>
  <c r="AN22" i="51"/>
  <c r="AM22" i="51"/>
  <c r="AL22" i="51"/>
  <c r="AK22" i="51"/>
  <c r="AJ22" i="51"/>
  <c r="AI22" i="51"/>
  <c r="AH22" i="51"/>
  <c r="BK21" i="51"/>
  <c r="BJ21" i="51"/>
  <c r="BI21" i="51"/>
  <c r="BH21" i="51"/>
  <c r="BG21" i="51"/>
  <c r="BF21" i="51"/>
  <c r="BE21" i="51"/>
  <c r="BD21" i="51"/>
  <c r="BC21" i="51"/>
  <c r="BB21" i="51"/>
  <c r="BA21" i="51"/>
  <c r="AZ21" i="51"/>
  <c r="AY21" i="51"/>
  <c r="AX21" i="51"/>
  <c r="AW21" i="51"/>
  <c r="AV21" i="51"/>
  <c r="AU21" i="51"/>
  <c r="AT21" i="51"/>
  <c r="AS21" i="51"/>
  <c r="AR21" i="51"/>
  <c r="AQ21" i="51"/>
  <c r="AP21" i="51"/>
  <c r="AO21" i="51"/>
  <c r="AN21" i="51"/>
  <c r="AM21" i="51"/>
  <c r="AL21" i="51"/>
  <c r="AK21" i="51"/>
  <c r="AJ21" i="51"/>
  <c r="AI21" i="51"/>
  <c r="AH21" i="51"/>
  <c r="BK20" i="51"/>
  <c r="BJ20" i="51"/>
  <c r="BI20" i="51"/>
  <c r="BH20" i="51"/>
  <c r="BG20" i="51"/>
  <c r="BF20" i="51"/>
  <c r="BE20" i="51"/>
  <c r="BD20" i="51"/>
  <c r="BC20" i="51"/>
  <c r="BB20" i="51"/>
  <c r="BA20" i="51"/>
  <c r="AZ20" i="51"/>
  <c r="AY20" i="51"/>
  <c r="AX20" i="51"/>
  <c r="AW20" i="51"/>
  <c r="AV20" i="51"/>
  <c r="AU20" i="51"/>
  <c r="AT20" i="51"/>
  <c r="AS20" i="51"/>
  <c r="AR20" i="51"/>
  <c r="AQ20" i="51"/>
  <c r="AP20" i="51"/>
  <c r="AO20" i="51"/>
  <c r="AN20" i="51"/>
  <c r="AM20" i="51"/>
  <c r="AL20" i="51"/>
  <c r="AK20" i="51"/>
  <c r="AJ20" i="51"/>
  <c r="AI20" i="51"/>
  <c r="AH20" i="51"/>
  <c r="BK19" i="51"/>
  <c r="BJ19" i="51"/>
  <c r="BI19" i="51"/>
  <c r="BH19" i="51"/>
  <c r="BG19" i="51"/>
  <c r="BF19" i="51"/>
  <c r="BE19" i="51"/>
  <c r="BD19" i="51"/>
  <c r="BC19" i="51"/>
  <c r="BB19" i="51"/>
  <c r="BA19" i="51"/>
  <c r="AZ19" i="51"/>
  <c r="AY19" i="51"/>
  <c r="AX19" i="51"/>
  <c r="AW19" i="51"/>
  <c r="AV19" i="51"/>
  <c r="AU19" i="51"/>
  <c r="AT19" i="51"/>
  <c r="AS19" i="51"/>
  <c r="AR19" i="51"/>
  <c r="AQ19" i="51"/>
  <c r="AP19" i="51"/>
  <c r="AO19" i="51"/>
  <c r="AN19" i="51"/>
  <c r="AM19" i="51"/>
  <c r="AL19" i="51"/>
  <c r="AK19" i="51"/>
  <c r="AJ19" i="51"/>
  <c r="AI19" i="51"/>
  <c r="AH19" i="51"/>
  <c r="BK18" i="51"/>
  <c r="BJ18" i="51"/>
  <c r="BI18" i="51"/>
  <c r="BH18" i="51"/>
  <c r="BG18" i="51"/>
  <c r="BF18" i="51"/>
  <c r="BE18" i="51"/>
  <c r="BD18" i="51"/>
  <c r="BC18" i="51"/>
  <c r="BB18" i="51"/>
  <c r="BA18" i="51"/>
  <c r="AZ18" i="51"/>
  <c r="AY18" i="51"/>
  <c r="AX18" i="51"/>
  <c r="AW18" i="51"/>
  <c r="AV18" i="51"/>
  <c r="AU18" i="51"/>
  <c r="AT18" i="51"/>
  <c r="AS18" i="51"/>
  <c r="AR18" i="51"/>
  <c r="AQ18" i="51"/>
  <c r="AP18" i="51"/>
  <c r="AO18" i="51"/>
  <c r="AN18" i="51"/>
  <c r="AM18" i="51"/>
  <c r="AL18" i="51"/>
  <c r="AK18" i="51"/>
  <c r="AJ18" i="51"/>
  <c r="AI18" i="51"/>
  <c r="AH18" i="51"/>
  <c r="BK17" i="51"/>
  <c r="BJ17" i="51"/>
  <c r="BI17" i="51"/>
  <c r="BH17" i="51"/>
  <c r="BG17" i="51"/>
  <c r="BF17" i="51"/>
  <c r="BE17" i="51"/>
  <c r="BD17" i="51"/>
  <c r="BC17" i="51"/>
  <c r="BB17" i="51"/>
  <c r="BA17" i="51"/>
  <c r="AZ17" i="51"/>
  <c r="AY17" i="51"/>
  <c r="AX17" i="51"/>
  <c r="AW17" i="51"/>
  <c r="AV17" i="51"/>
  <c r="AU17" i="51"/>
  <c r="AT17" i="51"/>
  <c r="AS17" i="51"/>
  <c r="AR17" i="51"/>
  <c r="AQ17" i="51"/>
  <c r="AP17" i="51"/>
  <c r="AO17" i="51"/>
  <c r="AN17" i="51"/>
  <c r="AM17" i="51"/>
  <c r="AL17" i="51"/>
  <c r="AK17" i="51"/>
  <c r="AJ17" i="51"/>
  <c r="AI17" i="51"/>
  <c r="AH17" i="51"/>
  <c r="BK16" i="51"/>
  <c r="BJ16" i="51"/>
  <c r="BI16" i="51"/>
  <c r="BH16" i="51"/>
  <c r="BG16" i="51"/>
  <c r="BF16" i="51"/>
  <c r="BE16" i="51"/>
  <c r="BD16" i="51"/>
  <c r="BC16" i="51"/>
  <c r="BB16" i="51"/>
  <c r="BA16" i="51"/>
  <c r="AZ16" i="51"/>
  <c r="AY16" i="51"/>
  <c r="AX16" i="51"/>
  <c r="AW16" i="51"/>
  <c r="AV16" i="51"/>
  <c r="AU16" i="51"/>
  <c r="AT16" i="51"/>
  <c r="AS16" i="51"/>
  <c r="AR16" i="51"/>
  <c r="AQ16" i="51"/>
  <c r="AP16" i="51"/>
  <c r="AO16" i="51"/>
  <c r="AN16" i="51"/>
  <c r="AM16" i="51"/>
  <c r="AL16" i="51"/>
  <c r="AK16" i="51"/>
  <c r="AJ16" i="51"/>
  <c r="AI16" i="51"/>
  <c r="AH16" i="51"/>
  <c r="BK15" i="51"/>
  <c r="BJ15" i="51"/>
  <c r="BI15" i="51"/>
  <c r="BH15" i="51"/>
  <c r="BG15" i="51"/>
  <c r="BF15" i="51"/>
  <c r="BE15" i="51"/>
  <c r="BD15" i="51"/>
  <c r="BC15" i="51"/>
  <c r="BB15" i="51"/>
  <c r="BA15" i="51"/>
  <c r="AZ15" i="51"/>
  <c r="AY15" i="51"/>
  <c r="AX15" i="51"/>
  <c r="AW15" i="51"/>
  <c r="AV15" i="51"/>
  <c r="AU15" i="51"/>
  <c r="AT15" i="51"/>
  <c r="AS15" i="51"/>
  <c r="AR15" i="51"/>
  <c r="AQ15" i="51"/>
  <c r="AP15" i="51"/>
  <c r="AO15" i="51"/>
  <c r="AN15" i="51"/>
  <c r="AM15" i="51"/>
  <c r="AL15" i="51"/>
  <c r="AK15" i="51"/>
  <c r="AJ15" i="51"/>
  <c r="AI15" i="51"/>
  <c r="AH15" i="51"/>
  <c r="BK14" i="51"/>
  <c r="BJ14" i="51"/>
  <c r="BI14" i="51"/>
  <c r="BH14" i="51"/>
  <c r="BG14" i="51"/>
  <c r="BF14" i="51"/>
  <c r="BE14" i="51"/>
  <c r="BD14" i="51"/>
  <c r="BC14" i="51"/>
  <c r="BB14" i="51"/>
  <c r="BA14" i="51"/>
  <c r="AZ14" i="51"/>
  <c r="AY14" i="51"/>
  <c r="AX14" i="51"/>
  <c r="AW14" i="51"/>
  <c r="AV14" i="51"/>
  <c r="AU14" i="51"/>
  <c r="AT14" i="51"/>
  <c r="AS14" i="51"/>
  <c r="AR14" i="51"/>
  <c r="AQ14" i="51"/>
  <c r="AP14" i="51"/>
  <c r="AO14" i="51"/>
  <c r="AN14" i="51"/>
  <c r="AM14" i="51"/>
  <c r="AL14" i="51"/>
  <c r="AK14" i="51"/>
  <c r="AJ14" i="51"/>
  <c r="AI14" i="51"/>
  <c r="AH14" i="51"/>
  <c r="BK13" i="51"/>
  <c r="BJ13" i="51"/>
  <c r="BI13" i="51"/>
  <c r="BH13" i="51"/>
  <c r="BG13" i="51"/>
  <c r="BF13" i="51"/>
  <c r="BE13" i="51"/>
  <c r="BD13" i="51"/>
  <c r="BC13" i="51"/>
  <c r="BB13" i="51"/>
  <c r="BA13" i="51"/>
  <c r="AZ13" i="51"/>
  <c r="AY13" i="51"/>
  <c r="AX13" i="51"/>
  <c r="AW13" i="51"/>
  <c r="AV13" i="51"/>
  <c r="AU13" i="51"/>
  <c r="AT13" i="51"/>
  <c r="AS13" i="51"/>
  <c r="AR13" i="51"/>
  <c r="AQ13" i="51"/>
  <c r="AP13" i="51"/>
  <c r="AO13" i="51"/>
  <c r="AN13" i="51"/>
  <c r="AM13" i="51"/>
  <c r="AL13" i="51"/>
  <c r="AK13" i="51"/>
  <c r="AJ13" i="51"/>
  <c r="AI13" i="51"/>
  <c r="AH13" i="51"/>
  <c r="BK12" i="51"/>
  <c r="BJ12" i="51"/>
  <c r="BI12" i="51"/>
  <c r="BH12" i="51"/>
  <c r="BG12" i="51"/>
  <c r="BF12" i="51"/>
  <c r="BE12" i="51"/>
  <c r="BD12" i="51"/>
  <c r="BC12" i="51"/>
  <c r="BB12" i="51"/>
  <c r="BA12" i="51"/>
  <c r="AZ12" i="51"/>
  <c r="AY12" i="51"/>
  <c r="AX12" i="51"/>
  <c r="AW12" i="51"/>
  <c r="AV12" i="51"/>
  <c r="AU12" i="51"/>
  <c r="AT12" i="51"/>
  <c r="AS12" i="51"/>
  <c r="AR12" i="51"/>
  <c r="AQ12" i="51"/>
  <c r="AP12" i="51"/>
  <c r="AO12" i="51"/>
  <c r="AN12" i="51"/>
  <c r="AM12" i="51"/>
  <c r="AL12" i="51"/>
  <c r="AK12" i="51"/>
  <c r="AJ12" i="51"/>
  <c r="AI12" i="51"/>
  <c r="AH12" i="51"/>
  <c r="BK11" i="51"/>
  <c r="BJ11" i="51"/>
  <c r="BI11" i="51"/>
  <c r="BH11" i="51"/>
  <c r="BG11" i="51"/>
  <c r="BF11" i="51"/>
  <c r="BE11" i="51"/>
  <c r="BD11" i="51"/>
  <c r="BC11" i="51"/>
  <c r="BB11" i="51"/>
  <c r="BA11" i="51"/>
  <c r="AZ11" i="51"/>
  <c r="AY11" i="51"/>
  <c r="AX11" i="51"/>
  <c r="AW11" i="51"/>
  <c r="AV11" i="51"/>
  <c r="AU11" i="51"/>
  <c r="AT11" i="51"/>
  <c r="AS11" i="51"/>
  <c r="AR11" i="51"/>
  <c r="AQ11" i="51"/>
  <c r="AP11" i="51"/>
  <c r="AO11" i="51"/>
  <c r="AN11" i="51"/>
  <c r="AM11" i="51"/>
  <c r="AL11" i="51"/>
  <c r="AK11" i="51"/>
  <c r="AJ11" i="51"/>
  <c r="AI11" i="51"/>
  <c r="AH11" i="51"/>
  <c r="BK10" i="51"/>
  <c r="BJ10" i="51"/>
  <c r="BI10" i="51"/>
  <c r="BH10" i="51"/>
  <c r="BG10" i="51"/>
  <c r="BF10" i="51"/>
  <c r="BE10" i="51"/>
  <c r="BD10" i="51"/>
  <c r="BC10" i="51"/>
  <c r="BB10" i="51"/>
  <c r="BA10" i="51"/>
  <c r="AZ10" i="51"/>
  <c r="AY10" i="51"/>
  <c r="AX10" i="51"/>
  <c r="AW10" i="51"/>
  <c r="AV10" i="51"/>
  <c r="AU10" i="51"/>
  <c r="AT10" i="51"/>
  <c r="AS10" i="51"/>
  <c r="AR10" i="51"/>
  <c r="AQ10" i="51"/>
  <c r="AP10" i="51"/>
  <c r="AO10" i="51"/>
  <c r="AN10" i="51"/>
  <c r="AM10" i="51"/>
  <c r="AL10" i="51"/>
  <c r="AK10" i="51"/>
  <c r="AJ10" i="51"/>
  <c r="AI10" i="51"/>
  <c r="AH10" i="51"/>
  <c r="BK9" i="51"/>
  <c r="BJ9" i="51"/>
  <c r="BI9" i="51"/>
  <c r="BH9" i="51"/>
  <c r="BG9" i="51"/>
  <c r="BF9" i="51"/>
  <c r="BE9" i="51"/>
  <c r="BD9" i="51"/>
  <c r="BC9" i="51"/>
  <c r="BB9" i="51"/>
  <c r="BA9" i="51"/>
  <c r="AZ9" i="51"/>
  <c r="AY9" i="51"/>
  <c r="AX9" i="51"/>
  <c r="AW9" i="51"/>
  <c r="AV9" i="51"/>
  <c r="AU9" i="51"/>
  <c r="AT9" i="51"/>
  <c r="AS9" i="51"/>
  <c r="AR9" i="51"/>
  <c r="AQ9" i="51"/>
  <c r="AP9" i="51"/>
  <c r="AO9" i="51"/>
  <c r="AN9" i="51"/>
  <c r="AM9" i="51"/>
  <c r="AL9" i="51"/>
  <c r="AK9" i="51"/>
  <c r="AJ9" i="51"/>
  <c r="AI9" i="51"/>
  <c r="AH9" i="51"/>
  <c r="BK8" i="51"/>
  <c r="BJ8" i="51"/>
  <c r="BI8" i="51"/>
  <c r="BH8" i="51"/>
  <c r="BG8" i="51"/>
  <c r="BF8" i="51"/>
  <c r="BE8" i="51"/>
  <c r="BD8" i="51"/>
  <c r="BC8" i="51"/>
  <c r="BB8" i="51"/>
  <c r="BA8" i="51"/>
  <c r="AZ8" i="51"/>
  <c r="AY8" i="51"/>
  <c r="AX8" i="51"/>
  <c r="AW8" i="51"/>
  <c r="AV8" i="51"/>
  <c r="AU8" i="51"/>
  <c r="AT8" i="51"/>
  <c r="AS8" i="51"/>
  <c r="AR8" i="51"/>
  <c r="AQ8" i="51"/>
  <c r="AP8" i="51"/>
  <c r="AO8" i="51"/>
  <c r="AN8" i="51"/>
  <c r="AM8" i="51"/>
  <c r="AL8" i="51"/>
  <c r="AK8" i="51"/>
  <c r="AJ8" i="51"/>
  <c r="AI8" i="51"/>
  <c r="AH8" i="51"/>
  <c r="BK7" i="51"/>
  <c r="BJ7" i="51"/>
  <c r="BI7" i="51"/>
  <c r="BH7" i="51"/>
  <c r="BG7" i="51"/>
  <c r="BF7" i="51"/>
  <c r="BE7" i="51"/>
  <c r="BD7" i="51"/>
  <c r="BC7" i="51"/>
  <c r="BB7" i="51"/>
  <c r="BA7" i="51"/>
  <c r="AZ7" i="51"/>
  <c r="AY7" i="51"/>
  <c r="AX7" i="51"/>
  <c r="AW7" i="51"/>
  <c r="AV7" i="51"/>
  <c r="AU7" i="51"/>
  <c r="AT7" i="51"/>
  <c r="AS7" i="51"/>
  <c r="AR7" i="51"/>
  <c r="AQ7" i="51"/>
  <c r="AP7" i="51"/>
  <c r="AO7" i="51"/>
  <c r="AN7" i="51"/>
  <c r="AM7" i="51"/>
  <c r="AL7" i="51"/>
  <c r="AK7" i="51"/>
  <c r="AJ7" i="51"/>
  <c r="AI7" i="51"/>
  <c r="AH7" i="51"/>
  <c r="BK6" i="51"/>
  <c r="BJ6" i="51"/>
  <c r="BI6" i="51"/>
  <c r="BH6" i="51"/>
  <c r="BG6" i="51"/>
  <c r="BF6" i="51"/>
  <c r="BE6" i="51"/>
  <c r="BD6" i="51"/>
  <c r="BC6" i="51"/>
  <c r="BB6" i="51"/>
  <c r="BA6" i="51"/>
  <c r="AZ6" i="51"/>
  <c r="AY6" i="51"/>
  <c r="AX6" i="51"/>
  <c r="AW6" i="51"/>
  <c r="AV6" i="51"/>
  <c r="AU6" i="51"/>
  <c r="AT6" i="51"/>
  <c r="AS6" i="51"/>
  <c r="AR6" i="51"/>
  <c r="AQ6" i="51"/>
  <c r="AP6" i="51"/>
  <c r="AO6" i="51"/>
  <c r="AN6" i="51"/>
  <c r="AM6" i="51"/>
  <c r="AL6" i="51"/>
  <c r="AK6" i="51"/>
  <c r="AJ6" i="51"/>
  <c r="AI6" i="51"/>
  <c r="AH6" i="51"/>
  <c r="BK5" i="51"/>
  <c r="BJ5" i="51"/>
  <c r="BI5" i="51"/>
  <c r="BH5" i="51"/>
  <c r="BG5" i="51"/>
  <c r="BF5" i="51"/>
  <c r="BE5" i="51"/>
  <c r="BD5" i="51"/>
  <c r="BC5" i="51"/>
  <c r="BB5" i="51"/>
  <c r="BA5" i="51"/>
  <c r="AZ5" i="51"/>
  <c r="AY5" i="51"/>
  <c r="AX5" i="51"/>
  <c r="AW5" i="51"/>
  <c r="AV5" i="51"/>
  <c r="AU5" i="51"/>
  <c r="AT5" i="51"/>
  <c r="AS5" i="51"/>
  <c r="AR5" i="51"/>
  <c r="AQ5" i="51"/>
  <c r="AP5" i="51"/>
  <c r="AO5" i="51"/>
  <c r="AN5" i="51"/>
  <c r="AM5" i="51"/>
  <c r="AL5" i="51"/>
  <c r="AK5" i="51"/>
  <c r="AJ5" i="51"/>
  <c r="AI5" i="51"/>
  <c r="AH5" i="51"/>
  <c r="BK4" i="51"/>
  <c r="BJ4" i="51"/>
  <c r="BI4" i="51"/>
  <c r="BH4" i="51"/>
  <c r="BG4" i="51"/>
  <c r="BF4" i="51"/>
  <c r="BE4" i="51"/>
  <c r="BD4" i="51"/>
  <c r="BC4" i="51"/>
  <c r="BB4" i="51"/>
  <c r="BA4" i="51"/>
  <c r="AZ4" i="51"/>
  <c r="AY4" i="51"/>
  <c r="AX4" i="51"/>
  <c r="AW4" i="51"/>
  <c r="AV4" i="51"/>
  <c r="AU4" i="51"/>
  <c r="AT4" i="51"/>
  <c r="AS4" i="51"/>
  <c r="AR4" i="51"/>
  <c r="AQ4" i="51"/>
  <c r="AP4" i="51"/>
  <c r="AO4" i="51"/>
  <c r="AN4" i="51"/>
  <c r="AM4" i="51"/>
  <c r="AL4" i="51"/>
  <c r="AK4" i="51"/>
  <c r="AJ4" i="51"/>
  <c r="AI4" i="51"/>
  <c r="AH4" i="51"/>
  <c r="BK3" i="51"/>
  <c r="BJ3" i="51"/>
  <c r="BI3" i="51"/>
  <c r="BH3" i="51"/>
  <c r="BG3" i="51"/>
  <c r="BF3" i="51"/>
  <c r="BE3" i="51"/>
  <c r="BD3" i="51"/>
  <c r="BC3" i="51"/>
  <c r="BB3" i="51"/>
  <c r="BA3" i="51"/>
  <c r="AZ3" i="51"/>
  <c r="AY3" i="51"/>
  <c r="AX3" i="51"/>
  <c r="AW3" i="51"/>
  <c r="AV3" i="51"/>
  <c r="AU3" i="51"/>
  <c r="AT3" i="51"/>
  <c r="AS3" i="51"/>
  <c r="AR3" i="51"/>
  <c r="AQ3" i="51"/>
  <c r="AP3" i="51"/>
  <c r="AO3" i="51"/>
  <c r="AN3" i="51"/>
  <c r="AM3" i="51"/>
  <c r="AL3" i="51"/>
  <c r="AK3" i="51"/>
  <c r="AJ3" i="51"/>
  <c r="AI3" i="51"/>
  <c r="C42" i="51" s="1"/>
  <c r="AH3" i="51"/>
  <c r="C45" i="51" s="1"/>
  <c r="BK2" i="51"/>
  <c r="BJ2" i="51"/>
  <c r="BI2" i="51"/>
  <c r="BH2" i="51"/>
  <c r="BG2" i="51"/>
  <c r="BF2" i="51"/>
  <c r="BE2" i="51"/>
  <c r="BD2" i="51"/>
  <c r="BC2" i="51"/>
  <c r="BB2" i="51"/>
  <c r="BA2" i="51"/>
  <c r="AZ2" i="51"/>
  <c r="AY2" i="51"/>
  <c r="AX2" i="51"/>
  <c r="AW2" i="51"/>
  <c r="AV2" i="51"/>
  <c r="AU2" i="51"/>
  <c r="AT2" i="51"/>
  <c r="AS2" i="51"/>
  <c r="AR2" i="51"/>
  <c r="AQ2" i="51"/>
  <c r="AP2" i="51"/>
  <c r="AO2" i="51"/>
  <c r="AN2" i="51"/>
  <c r="AM2" i="51"/>
  <c r="AL2" i="51"/>
  <c r="AK2" i="51"/>
  <c r="AJ2" i="51"/>
  <c r="AI2" i="51"/>
  <c r="AH2" i="51"/>
  <c r="D79" i="48"/>
  <c r="B74" i="48"/>
  <c r="AE67" i="48"/>
  <c r="AD67" i="48"/>
  <c r="AC67" i="48"/>
  <c r="AB67" i="48"/>
  <c r="AA67" i="48"/>
  <c r="Z67" i="48"/>
  <c r="Y67" i="48"/>
  <c r="X67" i="48"/>
  <c r="W67" i="48"/>
  <c r="V67" i="48"/>
  <c r="U67" i="48"/>
  <c r="T67" i="48"/>
  <c r="S67" i="48"/>
  <c r="R67" i="48"/>
  <c r="Q67" i="48"/>
  <c r="P67" i="48"/>
  <c r="O67" i="48"/>
  <c r="N67" i="48"/>
  <c r="M67" i="48"/>
  <c r="L67" i="48"/>
  <c r="K67" i="48"/>
  <c r="J67" i="48"/>
  <c r="I67" i="48"/>
  <c r="H67" i="48"/>
  <c r="G67" i="48"/>
  <c r="F67" i="48"/>
  <c r="E67" i="48"/>
  <c r="D67" i="48"/>
  <c r="C67" i="48"/>
  <c r="B67" i="48"/>
  <c r="B52" i="48"/>
  <c r="AE50" i="48"/>
  <c r="AD50" i="48"/>
  <c r="AC50" i="48"/>
  <c r="AB50" i="48"/>
  <c r="AA50" i="48"/>
  <c r="Z50" i="48"/>
  <c r="Y50" i="48"/>
  <c r="X50" i="48"/>
  <c r="W50" i="48"/>
  <c r="V50" i="48"/>
  <c r="U50" i="48"/>
  <c r="T50" i="48"/>
  <c r="S50" i="48"/>
  <c r="R50" i="48"/>
  <c r="Q50" i="48"/>
  <c r="P50" i="48"/>
  <c r="O50" i="48"/>
  <c r="N50" i="48"/>
  <c r="M50" i="48"/>
  <c r="L50" i="48"/>
  <c r="K50" i="48"/>
  <c r="J50" i="48"/>
  <c r="I50" i="48"/>
  <c r="H50" i="48"/>
  <c r="G50" i="48"/>
  <c r="F50" i="48"/>
  <c r="E50" i="48"/>
  <c r="B55" i="48" s="1"/>
  <c r="B88" i="48" s="1"/>
  <c r="D50" i="48"/>
  <c r="C50" i="48"/>
  <c r="B50" i="48"/>
  <c r="B45" i="48"/>
  <c r="B42" i="48"/>
  <c r="B41" i="48"/>
  <c r="B46" i="48" s="1"/>
  <c r="D79" i="47"/>
  <c r="B74" i="47"/>
  <c r="AE67" i="47"/>
  <c r="AD67" i="47"/>
  <c r="AC67" i="47"/>
  <c r="AB67" i="47"/>
  <c r="AA67" i="47"/>
  <c r="Z67" i="47"/>
  <c r="Y67" i="47"/>
  <c r="X67" i="47"/>
  <c r="W67" i="47"/>
  <c r="V67" i="47"/>
  <c r="U67" i="47"/>
  <c r="T67" i="47"/>
  <c r="S67" i="47"/>
  <c r="R67" i="47"/>
  <c r="Q67" i="47"/>
  <c r="P67" i="47"/>
  <c r="O67" i="47"/>
  <c r="N67" i="47"/>
  <c r="M67" i="47"/>
  <c r="L67" i="47"/>
  <c r="K67" i="47"/>
  <c r="J67" i="47"/>
  <c r="I67" i="47"/>
  <c r="H67" i="47"/>
  <c r="G67" i="47"/>
  <c r="F67" i="47"/>
  <c r="E67" i="47"/>
  <c r="D67" i="47"/>
  <c r="C67" i="47"/>
  <c r="B67" i="47"/>
  <c r="B52" i="47"/>
  <c r="AE50" i="47"/>
  <c r="AD50" i="47"/>
  <c r="AC50" i="47"/>
  <c r="AB50" i="47"/>
  <c r="AA50" i="47"/>
  <c r="Z50" i="47"/>
  <c r="Y50" i="47"/>
  <c r="X50" i="47"/>
  <c r="W50" i="47"/>
  <c r="V50" i="47"/>
  <c r="U50" i="47"/>
  <c r="T50" i="47"/>
  <c r="S50" i="47"/>
  <c r="R50" i="47"/>
  <c r="Q50" i="47"/>
  <c r="P50" i="47"/>
  <c r="O50" i="47"/>
  <c r="N50" i="47"/>
  <c r="M50" i="47"/>
  <c r="L50" i="47"/>
  <c r="K50" i="47"/>
  <c r="J50" i="47"/>
  <c r="I50" i="47"/>
  <c r="H50" i="47"/>
  <c r="B55" i="47" s="1"/>
  <c r="G50" i="47"/>
  <c r="F50" i="47"/>
  <c r="E50" i="47"/>
  <c r="D50" i="47"/>
  <c r="C50" i="47"/>
  <c r="B50" i="47"/>
  <c r="B45" i="47"/>
  <c r="B42" i="47"/>
  <c r="B41" i="47"/>
  <c r="B46" i="47" s="1"/>
  <c r="B47" i="47" s="1"/>
  <c r="A3" i="45"/>
  <c r="A2" i="45"/>
  <c r="A1" i="45"/>
  <c r="AG7" i="44"/>
  <c r="AG6" i="44"/>
  <c r="AG5" i="44"/>
  <c r="AG4" i="44"/>
  <c r="AG3" i="44"/>
  <c r="M4" i="46" s="1"/>
  <c r="P4" i="46" s="1"/>
  <c r="O4" i="43" s="1"/>
  <c r="AD5" i="44"/>
  <c r="O3" i="43" l="1"/>
  <c r="AD12" i="57"/>
  <c r="P13" i="57"/>
  <c r="V13" i="57" s="1"/>
  <c r="Y13" i="57" s="1"/>
  <c r="P17" i="57"/>
  <c r="V17" i="57" s="1"/>
  <c r="Y17" i="57" s="1"/>
  <c r="P21" i="57"/>
  <c r="V21" i="57" s="1"/>
  <c r="Y21" i="57" s="1"/>
  <c r="P10" i="57"/>
  <c r="V10" i="57" s="1"/>
  <c r="Y10" i="57" s="1"/>
  <c r="AD10" i="57" s="1"/>
  <c r="P14" i="57"/>
  <c r="V14" i="57" s="1"/>
  <c r="Y14" i="57" s="1"/>
  <c r="P18" i="57"/>
  <c r="V18" i="57" s="1"/>
  <c r="Y18" i="57" s="1"/>
  <c r="P22" i="57"/>
  <c r="V22" i="57" s="1"/>
  <c r="Y22" i="57" s="1"/>
  <c r="P11" i="57"/>
  <c r="V11" i="57" s="1"/>
  <c r="Y11" i="57" s="1"/>
  <c r="AD11" i="57" s="1"/>
  <c r="P15" i="57"/>
  <c r="V15" i="57" s="1"/>
  <c r="Y15" i="57" s="1"/>
  <c r="P19" i="57"/>
  <c r="V19" i="57" s="1"/>
  <c r="Y19" i="57" s="1"/>
  <c r="P23" i="57"/>
  <c r="V23" i="57" s="1"/>
  <c r="Y23" i="57" s="1"/>
  <c r="G29" i="57"/>
  <c r="P29" i="57" s="1"/>
  <c r="V29" i="57" s="1"/>
  <c r="Y29" i="57" s="1"/>
  <c r="G37" i="57"/>
  <c r="P37" i="57" s="1"/>
  <c r="V37" i="57" s="1"/>
  <c r="Y37" i="57" s="1"/>
  <c r="G45" i="57"/>
  <c r="P45" i="57" s="1"/>
  <c r="V45" i="57" s="1"/>
  <c r="Y45" i="57" s="1"/>
  <c r="G53" i="57"/>
  <c r="P53" i="57" s="1"/>
  <c r="V53" i="57" s="1"/>
  <c r="Y53" i="57" s="1"/>
  <c r="G61" i="57"/>
  <c r="P61" i="57" s="1"/>
  <c r="V61" i="57" s="1"/>
  <c r="Y61" i="57" s="1"/>
  <c r="G77" i="57"/>
  <c r="P77" i="57" s="1"/>
  <c r="V77" i="57" s="1"/>
  <c r="Y77" i="57" s="1"/>
  <c r="G85" i="57"/>
  <c r="P85" i="57" s="1"/>
  <c r="V85" i="57" s="1"/>
  <c r="Y85" i="57" s="1"/>
  <c r="G93" i="57"/>
  <c r="P93" i="57" s="1"/>
  <c r="V93" i="57" s="1"/>
  <c r="Y93" i="57" s="1"/>
  <c r="G101" i="57"/>
  <c r="P101" i="57" s="1"/>
  <c r="V101" i="57" s="1"/>
  <c r="Y101" i="57" s="1"/>
  <c r="G26" i="57"/>
  <c r="P26" i="57" s="1"/>
  <c r="V26" i="57" s="1"/>
  <c r="Y26" i="57" s="1"/>
  <c r="G32" i="57"/>
  <c r="P32" i="57" s="1"/>
  <c r="V32" i="57" s="1"/>
  <c r="Y32" i="57" s="1"/>
  <c r="G40" i="57"/>
  <c r="P40" i="57" s="1"/>
  <c r="V40" i="57" s="1"/>
  <c r="Y40" i="57" s="1"/>
  <c r="G48" i="57"/>
  <c r="P48" i="57" s="1"/>
  <c r="V48" i="57" s="1"/>
  <c r="Y48" i="57" s="1"/>
  <c r="G56" i="57"/>
  <c r="P56" i="57" s="1"/>
  <c r="V56" i="57" s="1"/>
  <c r="Y56" i="57" s="1"/>
  <c r="G64" i="57"/>
  <c r="P64" i="57" s="1"/>
  <c r="V64" i="57" s="1"/>
  <c r="Y64" i="57" s="1"/>
  <c r="N69" i="57"/>
  <c r="P69" i="57" s="1"/>
  <c r="V69" i="57" s="1"/>
  <c r="Y69" i="57" s="1"/>
  <c r="G72" i="57"/>
  <c r="P72" i="57" s="1"/>
  <c r="V72" i="57" s="1"/>
  <c r="Y72" i="57" s="1"/>
  <c r="G80" i="57"/>
  <c r="P80" i="57" s="1"/>
  <c r="V80" i="57" s="1"/>
  <c r="Y80" i="57" s="1"/>
  <c r="G88" i="57"/>
  <c r="P88" i="57" s="1"/>
  <c r="V88" i="57" s="1"/>
  <c r="Y88" i="57" s="1"/>
  <c r="G96" i="57"/>
  <c r="P96" i="57" s="1"/>
  <c r="V96" i="57" s="1"/>
  <c r="Y96" i="57" s="1"/>
  <c r="G104" i="57"/>
  <c r="P104" i="57" s="1"/>
  <c r="V104" i="57" s="1"/>
  <c r="Y104" i="57" s="1"/>
  <c r="P35" i="57"/>
  <c r="V35" i="57" s="1"/>
  <c r="Y35" i="57" s="1"/>
  <c r="P43" i="57"/>
  <c r="V43" i="57" s="1"/>
  <c r="Y43" i="57" s="1"/>
  <c r="P51" i="57"/>
  <c r="V51" i="57" s="1"/>
  <c r="Y51" i="57" s="1"/>
  <c r="P59" i="57"/>
  <c r="V59" i="57" s="1"/>
  <c r="Y59" i="57" s="1"/>
  <c r="P67" i="57"/>
  <c r="V67" i="57" s="1"/>
  <c r="Y67" i="57" s="1"/>
  <c r="P75" i="57"/>
  <c r="V75" i="57" s="1"/>
  <c r="Y75" i="57" s="1"/>
  <c r="P83" i="57"/>
  <c r="V83" i="57" s="1"/>
  <c r="Y83" i="57" s="1"/>
  <c r="P91" i="57"/>
  <c r="V91" i="57" s="1"/>
  <c r="Y91" i="57" s="1"/>
  <c r="P99" i="57"/>
  <c r="V99" i="57" s="1"/>
  <c r="Y99" i="57" s="1"/>
  <c r="P107" i="57"/>
  <c r="V107" i="57" s="1"/>
  <c r="Y107" i="57" s="1"/>
  <c r="G25" i="57"/>
  <c r="P25" i="57" s="1"/>
  <c r="V25" i="57" s="1"/>
  <c r="Y25" i="57" s="1"/>
  <c r="G30" i="57"/>
  <c r="P30" i="57" s="1"/>
  <c r="V30" i="57" s="1"/>
  <c r="Y30" i="57" s="1"/>
  <c r="G38" i="57"/>
  <c r="P38" i="57" s="1"/>
  <c r="V38" i="57" s="1"/>
  <c r="Y38" i="57" s="1"/>
  <c r="G46" i="57"/>
  <c r="P46" i="57" s="1"/>
  <c r="V46" i="57" s="1"/>
  <c r="Y46" i="57" s="1"/>
  <c r="G54" i="57"/>
  <c r="P54" i="57" s="1"/>
  <c r="V54" i="57" s="1"/>
  <c r="Y54" i="57" s="1"/>
  <c r="G62" i="57"/>
  <c r="P62" i="57" s="1"/>
  <c r="V62" i="57" s="1"/>
  <c r="Y62" i="57" s="1"/>
  <c r="G70" i="57"/>
  <c r="P70" i="57" s="1"/>
  <c r="V70" i="57" s="1"/>
  <c r="Y70" i="57" s="1"/>
  <c r="G78" i="57"/>
  <c r="P78" i="57" s="1"/>
  <c r="V78" i="57" s="1"/>
  <c r="Y78" i="57" s="1"/>
  <c r="G86" i="57"/>
  <c r="P86" i="57" s="1"/>
  <c r="V86" i="57" s="1"/>
  <c r="Y86" i="57" s="1"/>
  <c r="G94" i="57"/>
  <c r="P94" i="57" s="1"/>
  <c r="V94" i="57" s="1"/>
  <c r="Y94" i="57" s="1"/>
  <c r="G102" i="57"/>
  <c r="P102" i="57" s="1"/>
  <c r="V102" i="57" s="1"/>
  <c r="Y102" i="57" s="1"/>
  <c r="P33" i="57"/>
  <c r="V33" i="57" s="1"/>
  <c r="Y33" i="57" s="1"/>
  <c r="P41" i="57"/>
  <c r="V41" i="57" s="1"/>
  <c r="Y41" i="57" s="1"/>
  <c r="P49" i="57"/>
  <c r="V49" i="57" s="1"/>
  <c r="Y49" i="57" s="1"/>
  <c r="P57" i="57"/>
  <c r="V57" i="57" s="1"/>
  <c r="Y57" i="57" s="1"/>
  <c r="P65" i="57"/>
  <c r="V65" i="57" s="1"/>
  <c r="Y65" i="57" s="1"/>
  <c r="P73" i="57"/>
  <c r="V73" i="57" s="1"/>
  <c r="Y73" i="57" s="1"/>
  <c r="P81" i="57"/>
  <c r="V81" i="57" s="1"/>
  <c r="Y81" i="57" s="1"/>
  <c r="P89" i="57"/>
  <c r="V89" i="57" s="1"/>
  <c r="Y89" i="57" s="1"/>
  <c r="P97" i="57"/>
  <c r="V97" i="57" s="1"/>
  <c r="Y97" i="57" s="1"/>
  <c r="G105" i="57"/>
  <c r="P105" i="57" s="1"/>
  <c r="V105" i="57" s="1"/>
  <c r="Y105" i="57" s="1"/>
  <c r="G28" i="57"/>
  <c r="P28" i="57" s="1"/>
  <c r="V28" i="57" s="1"/>
  <c r="Y28" i="57" s="1"/>
  <c r="G36" i="57"/>
  <c r="P36" i="57" s="1"/>
  <c r="V36" i="57" s="1"/>
  <c r="Y36" i="57" s="1"/>
  <c r="G44" i="57"/>
  <c r="P44" i="57" s="1"/>
  <c r="V44" i="57" s="1"/>
  <c r="Y44" i="57" s="1"/>
  <c r="G52" i="57"/>
  <c r="P52" i="57" s="1"/>
  <c r="V52" i="57" s="1"/>
  <c r="Y52" i="57" s="1"/>
  <c r="G60" i="57"/>
  <c r="P60" i="57" s="1"/>
  <c r="V60" i="57" s="1"/>
  <c r="Y60" i="57" s="1"/>
  <c r="G68" i="57"/>
  <c r="P68" i="57" s="1"/>
  <c r="V68" i="57" s="1"/>
  <c r="Y68" i="57" s="1"/>
  <c r="G76" i="57"/>
  <c r="P76" i="57" s="1"/>
  <c r="V76" i="57" s="1"/>
  <c r="Y76" i="57" s="1"/>
  <c r="G84" i="57"/>
  <c r="P84" i="57" s="1"/>
  <c r="V84" i="57" s="1"/>
  <c r="Y84" i="57" s="1"/>
  <c r="G92" i="57"/>
  <c r="P92" i="57" s="1"/>
  <c r="V92" i="57" s="1"/>
  <c r="Y92" i="57" s="1"/>
  <c r="G100" i="57"/>
  <c r="P100" i="57" s="1"/>
  <c r="V100" i="57" s="1"/>
  <c r="Y100" i="57" s="1"/>
  <c r="G108" i="57"/>
  <c r="P108" i="57" s="1"/>
  <c r="V108" i="57" s="1"/>
  <c r="Y108" i="57" s="1"/>
  <c r="B47" i="56"/>
  <c r="B88" i="56"/>
  <c r="B92" i="56" s="1"/>
  <c r="C98" i="56" s="1"/>
  <c r="B60" i="56"/>
  <c r="H104" i="56" s="1"/>
  <c r="B43" i="56"/>
  <c r="B44" i="56" s="1"/>
  <c r="C47" i="56" s="1"/>
  <c r="D47" i="55"/>
  <c r="F114" i="55"/>
  <c r="E157" i="55"/>
  <c r="D153" i="55"/>
  <c r="F125" i="55"/>
  <c r="C46" i="55"/>
  <c r="C43" i="55"/>
  <c r="F117" i="55"/>
  <c r="C42" i="55"/>
  <c r="C44" i="55" s="1"/>
  <c r="C45" i="55"/>
  <c r="B48" i="55"/>
  <c r="C87" i="55"/>
  <c r="D92" i="55"/>
  <c r="B55" i="54"/>
  <c r="B47" i="54"/>
  <c r="B55" i="53"/>
  <c r="B88" i="54"/>
  <c r="B92" i="54" s="1"/>
  <c r="C98" i="54" s="1"/>
  <c r="B60" i="54"/>
  <c r="H104" i="54" s="1"/>
  <c r="B43" i="54"/>
  <c r="B44" i="54" s="1"/>
  <c r="C47" i="54" s="1"/>
  <c r="B47" i="53"/>
  <c r="B88" i="53"/>
  <c r="B92" i="53" s="1"/>
  <c r="C98" i="53" s="1"/>
  <c r="B60" i="53"/>
  <c r="H104" i="53" s="1"/>
  <c r="F107" i="53" s="1"/>
  <c r="B43" i="53"/>
  <c r="B44" i="53" s="1"/>
  <c r="C47" i="53" s="1"/>
  <c r="AK10" i="52"/>
  <c r="AI11" i="52"/>
  <c r="AL10" i="52"/>
  <c r="AJ11" i="52"/>
  <c r="F23" i="52"/>
  <c r="N23" i="52"/>
  <c r="AA12" i="52"/>
  <c r="G23" i="52"/>
  <c r="O23" i="52"/>
  <c r="AC12" i="52"/>
  <c r="AD20" i="52"/>
  <c r="AD21" i="52" s="1"/>
  <c r="AD17" i="52"/>
  <c r="R21" i="52"/>
  <c r="W12" i="52"/>
  <c r="C21" i="52"/>
  <c r="AC15" i="52"/>
  <c r="L17" i="52"/>
  <c r="Z7" i="52"/>
  <c r="Z12" i="52" s="1"/>
  <c r="Q10" i="52"/>
  <c r="Q16" i="52" s="1"/>
  <c r="Q18" i="52" s="1"/>
  <c r="AA7" i="52"/>
  <c r="AA10" i="52" s="1"/>
  <c r="AI7" i="52"/>
  <c r="AI12" i="52" s="1"/>
  <c r="W8" i="52"/>
  <c r="AE8" i="52"/>
  <c r="B10" i="52"/>
  <c r="B16" i="52" s="1"/>
  <c r="B18" i="52" s="1"/>
  <c r="J10" i="52"/>
  <c r="J16" i="52" s="1"/>
  <c r="J18" i="52" s="1"/>
  <c r="R10" i="52"/>
  <c r="R16" i="52" s="1"/>
  <c r="R18" i="52" s="1"/>
  <c r="AI10" i="52"/>
  <c r="F11" i="52"/>
  <c r="N11" i="52"/>
  <c r="B12" i="52"/>
  <c r="J12" i="52"/>
  <c r="R12" i="52"/>
  <c r="W15" i="52"/>
  <c r="AE15" i="52"/>
  <c r="F17" i="52"/>
  <c r="N17" i="52"/>
  <c r="W19" i="52"/>
  <c r="AE19" i="52"/>
  <c r="B20" i="52"/>
  <c r="B21" i="52" s="1"/>
  <c r="J20" i="52"/>
  <c r="J21" i="52" s="1"/>
  <c r="R20" i="52"/>
  <c r="F21" i="52"/>
  <c r="N21" i="52"/>
  <c r="B23" i="52"/>
  <c r="R23" i="52"/>
  <c r="AG7" i="52"/>
  <c r="AG12" i="52" s="1"/>
  <c r="H10" i="52"/>
  <c r="H16" i="52" s="1"/>
  <c r="H18" i="52" s="1"/>
  <c r="AK15" i="52"/>
  <c r="AB7" i="52"/>
  <c r="AB12" i="52" s="1"/>
  <c r="AJ7" i="52"/>
  <c r="AJ12" i="52" s="1"/>
  <c r="X8" i="52"/>
  <c r="AF8" i="52"/>
  <c r="C10" i="52"/>
  <c r="K10" i="52"/>
  <c r="S10" i="52"/>
  <c r="AB10" i="52"/>
  <c r="G11" i="52"/>
  <c r="O11" i="52"/>
  <c r="C12" i="52"/>
  <c r="K12" i="52"/>
  <c r="S12" i="52"/>
  <c r="X15" i="52"/>
  <c r="AF15" i="52"/>
  <c r="C16" i="52"/>
  <c r="C18" i="52" s="1"/>
  <c r="K16" i="52"/>
  <c r="K18" i="52" s="1"/>
  <c r="S16" i="52"/>
  <c r="S18" i="52" s="1"/>
  <c r="G17" i="52"/>
  <c r="O17" i="52"/>
  <c r="X19" i="52"/>
  <c r="AF19" i="52"/>
  <c r="C20" i="52"/>
  <c r="C23" i="52" s="1"/>
  <c r="K20" i="52"/>
  <c r="K21" i="52" s="1"/>
  <c r="S20" i="52"/>
  <c r="S21" i="52" s="1"/>
  <c r="G21" i="52"/>
  <c r="O21" i="52"/>
  <c r="K23" i="52"/>
  <c r="U8" i="52"/>
  <c r="P10" i="52"/>
  <c r="P16" i="52" s="1"/>
  <c r="P18" i="52" s="1"/>
  <c r="L21" i="52"/>
  <c r="I12" i="52"/>
  <c r="AL15" i="52"/>
  <c r="U7" i="52"/>
  <c r="U11" i="52" s="1"/>
  <c r="AC7" i="52"/>
  <c r="AC11" i="52" s="1"/>
  <c r="AK7" i="52"/>
  <c r="AK11" i="52" s="1"/>
  <c r="Y8" i="52"/>
  <c r="AG8" i="52"/>
  <c r="D10" i="52"/>
  <c r="L10" i="52"/>
  <c r="L16" i="52" s="1"/>
  <c r="L18" i="52" s="1"/>
  <c r="H11" i="52"/>
  <c r="P11" i="52"/>
  <c r="Y15" i="52"/>
  <c r="AG15" i="52"/>
  <c r="D16" i="52"/>
  <c r="D18" i="52" s="1"/>
  <c r="Y19" i="52"/>
  <c r="AG19" i="52"/>
  <c r="D20" i="52"/>
  <c r="D23" i="52" s="1"/>
  <c r="U15" i="52"/>
  <c r="AH7" i="52"/>
  <c r="AH12" i="52" s="1"/>
  <c r="Q12" i="52"/>
  <c r="V15" i="52"/>
  <c r="V7" i="52"/>
  <c r="V11" i="52" s="1"/>
  <c r="AD7" i="52"/>
  <c r="AD11" i="52" s="1"/>
  <c r="AL7" i="52"/>
  <c r="AL11" i="52" s="1"/>
  <c r="Z8" i="52"/>
  <c r="AH8" i="52"/>
  <c r="E10" i="52"/>
  <c r="E16" i="52" s="1"/>
  <c r="E18" i="52" s="1"/>
  <c r="M10" i="52"/>
  <c r="M16" i="52" s="1"/>
  <c r="M18" i="52" s="1"/>
  <c r="I11" i="52"/>
  <c r="AD12" i="52"/>
  <c r="Z15" i="52"/>
  <c r="AH15" i="52"/>
  <c r="E20" i="52"/>
  <c r="E21" i="52" s="1"/>
  <c r="M20" i="52"/>
  <c r="M23" i="52" s="1"/>
  <c r="W7" i="52"/>
  <c r="W11" i="52" s="1"/>
  <c r="AE7" i="52"/>
  <c r="AE11" i="52" s="1"/>
  <c r="AA8" i="52"/>
  <c r="AI8" i="52"/>
  <c r="F10" i="52"/>
  <c r="F16" i="52" s="1"/>
  <c r="F18" i="52" s="1"/>
  <c r="N10" i="52"/>
  <c r="AA15" i="52"/>
  <c r="AI15" i="52"/>
  <c r="N16" i="52"/>
  <c r="Y7" i="52"/>
  <c r="Y12" i="52" s="1"/>
  <c r="X7" i="52"/>
  <c r="X10" i="52" s="1"/>
  <c r="AF7" i="52"/>
  <c r="AF10" i="52" s="1"/>
  <c r="AB8" i="52"/>
  <c r="AJ8" i="52"/>
  <c r="G10" i="52"/>
  <c r="O10" i="52"/>
  <c r="AB15" i="52"/>
  <c r="AJ15" i="52"/>
  <c r="G16" i="52"/>
  <c r="O16" i="52"/>
  <c r="O18" i="52" s="1"/>
  <c r="B50" i="51"/>
  <c r="C41" i="51"/>
  <c r="B47" i="48"/>
  <c r="B92" i="48"/>
  <c r="C98" i="48" s="1"/>
  <c r="B60" i="48"/>
  <c r="H104" i="48" s="1"/>
  <c r="F107" i="48" s="1"/>
  <c r="B43" i="48"/>
  <c r="B44" i="48" s="1"/>
  <c r="B60" i="47"/>
  <c r="H104" i="47" s="1"/>
  <c r="F107" i="47" s="1"/>
  <c r="B88" i="47"/>
  <c r="B92" i="47"/>
  <c r="C98" i="47" s="1"/>
  <c r="B43" i="47"/>
  <c r="B44" i="47" s="1"/>
  <c r="C47" i="47" s="1"/>
  <c r="AE9" i="57" l="1"/>
  <c r="AE12" i="57"/>
  <c r="AE11" i="57"/>
  <c r="AD14" i="57"/>
  <c r="AE14" i="57" s="1"/>
  <c r="AD13" i="57"/>
  <c r="AE13" i="57" s="1"/>
  <c r="AE10" i="57"/>
  <c r="F107" i="56"/>
  <c r="L4" i="43" s="1"/>
  <c r="P4" i="43" s="1"/>
  <c r="D149" i="55"/>
  <c r="H161" i="55" s="1"/>
  <c r="D146" i="55"/>
  <c r="D165" i="55" s="1"/>
  <c r="L3" i="43" s="1"/>
  <c r="P3" i="43" s="1"/>
  <c r="R3" i="43" s="1"/>
  <c r="C48" i="55"/>
  <c r="C47" i="55"/>
  <c r="E47" i="55" s="1"/>
  <c r="F47" i="55" s="1"/>
  <c r="C121" i="55"/>
  <c r="F107" i="54"/>
  <c r="M21" i="52"/>
  <c r="Y10" i="52"/>
  <c r="Y16" i="52" s="1"/>
  <c r="Y18" i="52" s="1"/>
  <c r="D21" i="52"/>
  <c r="G18" i="52"/>
  <c r="Z10" i="52"/>
  <c r="Z16" i="52" s="1"/>
  <c r="Z18" i="52" s="1"/>
  <c r="J23" i="52"/>
  <c r="AE12" i="52"/>
  <c r="V12" i="52"/>
  <c r="AK12" i="52"/>
  <c r="AB11" i="52"/>
  <c r="AA11" i="52"/>
  <c r="AF12" i="52"/>
  <c r="AB17" i="52"/>
  <c r="AB20" i="52"/>
  <c r="AB16" i="52"/>
  <c r="AB18" i="52" s="1"/>
  <c r="AG17" i="52"/>
  <c r="AG20" i="52"/>
  <c r="AJ10" i="52"/>
  <c r="AG11" i="52"/>
  <c r="X11" i="52"/>
  <c r="AE10" i="52"/>
  <c r="AD10" i="52"/>
  <c r="AD16" i="52" s="1"/>
  <c r="AD18" i="52" s="1"/>
  <c r="AC10" i="52"/>
  <c r="AC16" i="52" s="1"/>
  <c r="AC18" i="52" s="1"/>
  <c r="AH11" i="52"/>
  <c r="W20" i="52"/>
  <c r="W21" i="52" s="1"/>
  <c r="W17" i="52"/>
  <c r="AF11" i="52"/>
  <c r="N18" i="52"/>
  <c r="AH17" i="52"/>
  <c r="AH20" i="52"/>
  <c r="Y20" i="52"/>
  <c r="Y23" i="52" s="1"/>
  <c r="F24" i="52" s="1"/>
  <c r="Y17" i="52"/>
  <c r="AF20" i="52"/>
  <c r="AF23" i="52" s="1"/>
  <c r="M24" i="52" s="1"/>
  <c r="AF16" i="52"/>
  <c r="AF17" i="52"/>
  <c r="AH10" i="52"/>
  <c r="AH16" i="52" s="1"/>
  <c r="AH18" i="52" s="1"/>
  <c r="AC20" i="52"/>
  <c r="AC17" i="52"/>
  <c r="Y11" i="52"/>
  <c r="W10" i="52"/>
  <c r="W16" i="52" s="1"/>
  <c r="W18" i="52" s="1"/>
  <c r="V10" i="52"/>
  <c r="U10" i="52"/>
  <c r="U16" i="52" s="1"/>
  <c r="U18" i="52" s="1"/>
  <c r="Z11" i="52"/>
  <c r="Y21" i="52"/>
  <c r="AJ17" i="52"/>
  <c r="AJ20" i="52"/>
  <c r="AJ16" i="52"/>
  <c r="AJ18" i="52" s="1"/>
  <c r="U17" i="52"/>
  <c r="U20" i="52"/>
  <c r="X12" i="52"/>
  <c r="AI17" i="52"/>
  <c r="AI20" i="52"/>
  <c r="AI16" i="52"/>
  <c r="AI18" i="52" s="1"/>
  <c r="Z20" i="52"/>
  <c r="Z17" i="52"/>
  <c r="U12" i="52"/>
  <c r="S23" i="52"/>
  <c r="X20" i="52"/>
  <c r="X23" i="52" s="1"/>
  <c r="X16" i="52"/>
  <c r="X17" i="52"/>
  <c r="AK17" i="52"/>
  <c r="AK20" i="52"/>
  <c r="AK16" i="52"/>
  <c r="AK18" i="52" s="1"/>
  <c r="AL12" i="52"/>
  <c r="AD23" i="52"/>
  <c r="K24" i="52" s="1"/>
  <c r="AA17" i="52"/>
  <c r="AA20" i="52"/>
  <c r="AA16" i="52"/>
  <c r="AA18" i="52" s="1"/>
  <c r="E23" i="52"/>
  <c r="V20" i="52"/>
  <c r="V16" i="52"/>
  <c r="V17" i="52"/>
  <c r="AG21" i="52"/>
  <c r="AG23" i="52"/>
  <c r="N24" i="52" s="1"/>
  <c r="AL17" i="52"/>
  <c r="AL20" i="52"/>
  <c r="AL16" i="52"/>
  <c r="AE20" i="52"/>
  <c r="AE23" i="52" s="1"/>
  <c r="L24" i="52" s="1"/>
  <c r="AE16" i="52"/>
  <c r="AE17" i="52"/>
  <c r="AG10" i="52"/>
  <c r="AG16" i="52" s="1"/>
  <c r="AG18" i="52" s="1"/>
  <c r="C46" i="51"/>
  <c r="C43" i="51"/>
  <c r="C44" i="51" s="1"/>
  <c r="C47" i="48"/>
  <c r="R4" i="43" l="1"/>
  <c r="T4" i="43"/>
  <c r="AD15" i="57"/>
  <c r="X18" i="52"/>
  <c r="V21" i="52"/>
  <c r="V23" i="52"/>
  <c r="C24" i="52" s="1"/>
  <c r="E24" i="52"/>
  <c r="AF21" i="52"/>
  <c r="AI21" i="52"/>
  <c r="AI23" i="52"/>
  <c r="P24" i="52" s="1"/>
  <c r="AJ21" i="52"/>
  <c r="AJ23" i="52"/>
  <c r="Q24" i="52" s="1"/>
  <c r="W23" i="52"/>
  <c r="D24" i="52" s="1"/>
  <c r="AE21" i="52"/>
  <c r="AE18" i="52"/>
  <c r="AA23" i="52"/>
  <c r="H24" i="52" s="1"/>
  <c r="AA21" i="52"/>
  <c r="AF18" i="52"/>
  <c r="AB23" i="52"/>
  <c r="I24" i="52" s="1"/>
  <c r="AB21" i="52"/>
  <c r="AL18" i="52"/>
  <c r="AL23" i="52"/>
  <c r="S24" i="52" s="1"/>
  <c r="AL21" i="52"/>
  <c r="Z21" i="52"/>
  <c r="Z23" i="52"/>
  <c r="G24" i="52" s="1"/>
  <c r="X21" i="52"/>
  <c r="AK21" i="52"/>
  <c r="AK23" i="52"/>
  <c r="R24" i="52" s="1"/>
  <c r="AC21" i="52"/>
  <c r="AC23" i="52"/>
  <c r="J24" i="52" s="1"/>
  <c r="U21" i="52"/>
  <c r="U23" i="52"/>
  <c r="B24" i="52" s="1"/>
  <c r="V18" i="52"/>
  <c r="AH21" i="52"/>
  <c r="AH23" i="52"/>
  <c r="O24" i="52" s="1"/>
  <c r="C48" i="51"/>
  <c r="C47" i="51"/>
  <c r="C50" i="51" s="1"/>
  <c r="D50" i="51" s="1"/>
  <c r="C19" i="46"/>
  <c r="G7" i="46"/>
  <c r="F7" i="46"/>
  <c r="E7" i="46"/>
  <c r="D7" i="46"/>
  <c r="C7" i="46"/>
  <c r="B7" i="46"/>
  <c r="AE15" i="57" l="1"/>
  <c r="AD16" i="57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X7" i="37"/>
  <c r="P11" i="37"/>
  <c r="P10" i="37"/>
  <c r="P16" i="37" s="1"/>
  <c r="P18" i="37" s="1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B11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AC19" i="37"/>
  <c r="AG7" i="37"/>
  <c r="AG12" i="37"/>
  <c r="AG8" i="37"/>
  <c r="AG19" i="37"/>
  <c r="D11" i="37"/>
  <c r="D12" i="37"/>
  <c r="Q17" i="37"/>
  <c r="Q20" i="37"/>
  <c r="H11" i="37"/>
  <c r="H10" i="37"/>
  <c r="H16" i="37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AE16" i="57" l="1"/>
  <c r="AD17" i="57"/>
  <c r="B20" i="37"/>
  <c r="B21" i="37" s="1"/>
  <c r="B16" i="37"/>
  <c r="B18" i="37" s="1"/>
  <c r="B48" i="36"/>
  <c r="B47" i="36"/>
  <c r="B43" i="36"/>
  <c r="B44" i="36" s="1"/>
  <c r="C41" i="36"/>
  <c r="C43" i="36" s="1"/>
  <c r="X20" i="37"/>
  <c r="X17" i="37"/>
  <c r="X16" i="37"/>
  <c r="X18" i="37" s="1"/>
  <c r="AG21" i="37"/>
  <c r="L18" i="37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AB20" i="37"/>
  <c r="AB23" i="37" s="1"/>
  <c r="AC20" i="37"/>
  <c r="AC21" i="37" s="1"/>
  <c r="AK10" i="37"/>
  <c r="AK16" i="37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AF16" i="37"/>
  <c r="AF18" i="37" s="1"/>
  <c r="AB18" i="37"/>
  <c r="C42" i="36"/>
  <c r="AB11" i="37"/>
  <c r="O24" i="37"/>
  <c r="AB12" i="37"/>
  <c r="AH11" i="37"/>
  <c r="AK12" i="37"/>
  <c r="Y15" i="37"/>
  <c r="D18" i="37"/>
  <c r="V7" i="37"/>
  <c r="V11" i="37" s="1"/>
  <c r="V8" i="37"/>
  <c r="F16" i="37"/>
  <c r="F18" i="37" s="1"/>
  <c r="H17" i="37"/>
  <c r="H18" i="37" s="1"/>
  <c r="H20" i="37"/>
  <c r="H21" i="37" s="1"/>
  <c r="E16" i="37"/>
  <c r="E18" i="37" s="1"/>
  <c r="K21" i="37"/>
  <c r="O21" i="37"/>
  <c r="O23" i="37"/>
  <c r="AI15" i="37"/>
  <c r="AI17" i="37" s="1"/>
  <c r="AE7" i="37"/>
  <c r="AE11" i="37" s="1"/>
  <c r="D23" i="37"/>
  <c r="C45" i="36"/>
  <c r="E23" i="37"/>
  <c r="AB21" i="37"/>
  <c r="AK21" i="37"/>
  <c r="AK23" i="37"/>
  <c r="R24" i="37" s="1"/>
  <c r="H23" i="37"/>
  <c r="AF21" i="37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AJ10" i="37"/>
  <c r="AJ11" i="3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Q11" i="37"/>
  <c r="Q10" i="37"/>
  <c r="Q16" i="37" s="1"/>
  <c r="Q18" i="37" s="1"/>
  <c r="Q12" i="37"/>
  <c r="S21" i="37"/>
  <c r="V10" i="37"/>
  <c r="AI19" i="37"/>
  <c r="O17" i="37"/>
  <c r="I20" i="37"/>
  <c r="AE17" i="57" l="1"/>
  <c r="AD18" i="57"/>
  <c r="B23" i="37"/>
  <c r="B50" i="36"/>
  <c r="C46" i="36"/>
  <c r="C48" i="36" s="1"/>
  <c r="Y17" i="37"/>
  <c r="Y16" i="37"/>
  <c r="Y18" i="37" s="1"/>
  <c r="Y20" i="37"/>
  <c r="AJ16" i="37"/>
  <c r="AJ18" i="37" s="1"/>
  <c r="AJ21" i="37"/>
  <c r="AA10" i="37"/>
  <c r="V12" i="37"/>
  <c r="AE10" i="37"/>
  <c r="AE16" i="37" s="1"/>
  <c r="AE18" i="37" s="1"/>
  <c r="Y23" i="37"/>
  <c r="F24" i="37" s="1"/>
  <c r="Y21" i="37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AD21" i="37"/>
  <c r="AD23" i="37"/>
  <c r="K24" i="37" s="1"/>
  <c r="AE12" i="37"/>
  <c r="AC23" i="37"/>
  <c r="J24" i="37" s="1"/>
  <c r="X21" i="37"/>
  <c r="X23" i="37"/>
  <c r="E24" i="37" s="1"/>
  <c r="AA20" i="37"/>
  <c r="AA21" i="37" s="1"/>
  <c r="AA17" i="37"/>
  <c r="AA16" i="37"/>
  <c r="AL11" i="37"/>
  <c r="AL12" i="37"/>
  <c r="Z11" i="37"/>
  <c r="Z10" i="37"/>
  <c r="Z12" i="37"/>
  <c r="AI21" i="37"/>
  <c r="AI23" i="37"/>
  <c r="I21" i="37"/>
  <c r="I23" i="37"/>
  <c r="I24" i="37" s="1"/>
  <c r="U12" i="37"/>
  <c r="U10" i="37"/>
  <c r="U11" i="37"/>
  <c r="U16" i="37" s="1"/>
  <c r="J18" i="37"/>
  <c r="N18" i="37"/>
  <c r="Z17" i="37"/>
  <c r="Z20" i="37"/>
  <c r="Z16" i="37"/>
  <c r="Z18" i="3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20" i="37"/>
  <c r="U21" i="37" s="1"/>
  <c r="O18" i="37"/>
  <c r="N21" i="37"/>
  <c r="N23" i="37"/>
  <c r="N24" i="37" s="1"/>
  <c r="AA11" i="37"/>
  <c r="P24" i="37"/>
  <c r="U23" i="37" l="1"/>
  <c r="B24" i="37" s="1"/>
  <c r="AE18" i="57"/>
  <c r="AD19" i="57"/>
  <c r="C47" i="36"/>
  <c r="C50" i="36" s="1"/>
  <c r="D50" i="36" s="1"/>
  <c r="AE21" i="37"/>
  <c r="AE23" i="37"/>
  <c r="L24" i="37" s="1"/>
  <c r="AL23" i="37"/>
  <c r="S24" i="37" s="1"/>
  <c r="U18" i="37"/>
  <c r="W21" i="37"/>
  <c r="W23" i="37"/>
  <c r="D24" i="37" s="1"/>
  <c r="V23" i="37"/>
  <c r="C24" i="37" s="1"/>
  <c r="V21" i="37"/>
  <c r="AA18" i="37"/>
  <c r="V18" i="37"/>
  <c r="W18" i="37"/>
  <c r="AL18" i="37"/>
  <c r="Z21" i="37"/>
  <c r="Z23" i="37"/>
  <c r="G24" i="37" s="1"/>
  <c r="AE19" i="57" l="1"/>
  <c r="AD20" i="57"/>
  <c r="AE20" i="57" l="1"/>
  <c r="AD21" i="57"/>
  <c r="AE21" i="57" l="1"/>
  <c r="AD22" i="57"/>
  <c r="AE22" i="57" l="1"/>
  <c r="AD23" i="57"/>
  <c r="AE23" i="57" l="1"/>
  <c r="AD24" i="57"/>
  <c r="AE24" i="57" l="1"/>
  <c r="AD25" i="57"/>
  <c r="AE25" i="57" l="1"/>
  <c r="AD26" i="57"/>
  <c r="AE26" i="57" l="1"/>
  <c r="AD27" i="57"/>
  <c r="AE27" i="57" l="1"/>
  <c r="AD28" i="57"/>
  <c r="AE28" i="57" l="1"/>
  <c r="AD29" i="57"/>
  <c r="AE29" i="57" l="1"/>
  <c r="AD30" i="57"/>
  <c r="AE30" i="57" l="1"/>
  <c r="AD31" i="57"/>
  <c r="AE31" i="57" l="1"/>
  <c r="AD32" i="57"/>
  <c r="AE32" i="57" l="1"/>
  <c r="AD33" i="57"/>
  <c r="AE33" i="57" l="1"/>
  <c r="AD34" i="57"/>
  <c r="AE34" i="57" l="1"/>
  <c r="AD35" i="57"/>
  <c r="AE35" i="57" l="1"/>
  <c r="AD36" i="57"/>
  <c r="AE36" i="57" l="1"/>
  <c r="AD37" i="57"/>
  <c r="AE37" i="57" l="1"/>
  <c r="AD38" i="57"/>
  <c r="AE38" i="57" l="1"/>
  <c r="AD39" i="57"/>
  <c r="AE39" i="57" l="1"/>
  <c r="AD40" i="57"/>
  <c r="AE40" i="57" l="1"/>
  <c r="AD41" i="57"/>
  <c r="AE41" i="57" l="1"/>
  <c r="AD42" i="57"/>
  <c r="AE42" i="57" l="1"/>
  <c r="AD43" i="57"/>
  <c r="AE43" i="57" l="1"/>
  <c r="AD44" i="57"/>
  <c r="AE44" i="57" l="1"/>
  <c r="AD45" i="57"/>
  <c r="AE45" i="57" l="1"/>
  <c r="AD46" i="57"/>
  <c r="AE46" i="57" l="1"/>
  <c r="AD47" i="57"/>
  <c r="AE47" i="57" l="1"/>
  <c r="AD48" i="57"/>
  <c r="AE48" i="57" l="1"/>
  <c r="AD49" i="57"/>
  <c r="AE49" i="57" l="1"/>
  <c r="AD50" i="57"/>
  <c r="AE50" i="57" l="1"/>
  <c r="AD51" i="57"/>
  <c r="AE51" i="57" l="1"/>
  <c r="AD52" i="57"/>
  <c r="AE52" i="57" l="1"/>
  <c r="AD53" i="57"/>
  <c r="AE53" i="57" l="1"/>
  <c r="AD54" i="57"/>
  <c r="AE54" i="57" l="1"/>
  <c r="AD55" i="57"/>
  <c r="AE55" i="57" l="1"/>
  <c r="AD56" i="57"/>
  <c r="AE56" i="57" l="1"/>
  <c r="AD57" i="57"/>
  <c r="AE57" i="57" l="1"/>
  <c r="AD58" i="57"/>
  <c r="AE58" i="57" l="1"/>
  <c r="AD59" i="57"/>
  <c r="AE59" i="57" l="1"/>
  <c r="AD60" i="57"/>
  <c r="AE60" i="57" l="1"/>
  <c r="AD61" i="57"/>
  <c r="AE61" i="57" l="1"/>
  <c r="AD62" i="57"/>
  <c r="AE62" i="57" l="1"/>
  <c r="AD63" i="57"/>
  <c r="AE63" i="57" l="1"/>
  <c r="AD64" i="57"/>
  <c r="AE64" i="57" l="1"/>
  <c r="AD65" i="57"/>
  <c r="AE65" i="57" l="1"/>
  <c r="AD66" i="57"/>
  <c r="AE66" i="57" l="1"/>
  <c r="AD67" i="57"/>
  <c r="AE67" i="57" l="1"/>
  <c r="AD68" i="57"/>
  <c r="AE68" i="57" l="1"/>
  <c r="AD69" i="57"/>
  <c r="AE69" i="57" l="1"/>
  <c r="AD70" i="57"/>
  <c r="AE70" i="57" l="1"/>
  <c r="AD71" i="57"/>
  <c r="AE71" i="57" l="1"/>
  <c r="AD72" i="57"/>
  <c r="AE72" i="57" l="1"/>
  <c r="AD73" i="57"/>
  <c r="AE73" i="57" l="1"/>
  <c r="AD74" i="57"/>
  <c r="AE74" i="57" l="1"/>
  <c r="AD75" i="57"/>
  <c r="AE75" i="57" l="1"/>
  <c r="AD76" i="57"/>
  <c r="AE76" i="57" l="1"/>
  <c r="AD77" i="57"/>
  <c r="AE77" i="57" l="1"/>
  <c r="AD78" i="57"/>
  <c r="AE78" i="57" l="1"/>
  <c r="AD79" i="57"/>
  <c r="AE79" i="57" l="1"/>
  <c r="AD80" i="57"/>
  <c r="AE80" i="57" l="1"/>
  <c r="AD81" i="57"/>
  <c r="AE81" i="57" l="1"/>
  <c r="AD82" i="57"/>
  <c r="AE82" i="57" l="1"/>
  <c r="AD83" i="57"/>
  <c r="AE83" i="57" l="1"/>
  <c r="AD84" i="57"/>
  <c r="AE84" i="57" l="1"/>
  <c r="AD85" i="57"/>
  <c r="AE85" i="57" l="1"/>
  <c r="AD86" i="57"/>
  <c r="AE86" i="57" l="1"/>
  <c r="AD87" i="57"/>
  <c r="AE87" i="57" l="1"/>
  <c r="AD88" i="57"/>
  <c r="AE88" i="57" l="1"/>
  <c r="AD89" i="57"/>
  <c r="AE89" i="57" l="1"/>
  <c r="AD90" i="57"/>
  <c r="AE90" i="57" l="1"/>
  <c r="AD91" i="57"/>
  <c r="AE91" i="57" l="1"/>
  <c r="AD92" i="57"/>
  <c r="AE92" i="57" l="1"/>
  <c r="AD93" i="57"/>
  <c r="AE93" i="57" l="1"/>
  <c r="AD94" i="57"/>
  <c r="AE94" i="57" l="1"/>
  <c r="AD95" i="57"/>
  <c r="AE95" i="57" l="1"/>
  <c r="AD96" i="57"/>
  <c r="AE96" i="57" l="1"/>
  <c r="AD97" i="57"/>
  <c r="AE97" i="57" l="1"/>
  <c r="AD98" i="57"/>
  <c r="AE98" i="57" l="1"/>
  <c r="AD99" i="57"/>
  <c r="AE99" i="57" l="1"/>
  <c r="AD100" i="57"/>
  <c r="AE100" i="57" l="1"/>
  <c r="AD101" i="57"/>
  <c r="AE101" i="57" l="1"/>
  <c r="AD102" i="57"/>
  <c r="AE102" i="57" l="1"/>
  <c r="AD103" i="57"/>
  <c r="AE103" i="57" l="1"/>
  <c r="AD104" i="57"/>
  <c r="AE104" i="57" l="1"/>
  <c r="AD105" i="57"/>
  <c r="AE105" i="57" l="1"/>
  <c r="AD106" i="57"/>
  <c r="AE106" i="57" l="1"/>
  <c r="AD107" i="57"/>
  <c r="AE107" i="57" l="1"/>
  <c r="AD108" i="57"/>
  <c r="AE108" i="57" l="1"/>
  <c r="AD110" i="57"/>
</calcChain>
</file>

<file path=xl/sharedStrings.xml><?xml version="1.0" encoding="utf-8"?>
<sst xmlns="http://schemas.openxmlformats.org/spreadsheetml/2006/main" count="748" uniqueCount="259">
  <si>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</si>
  <si>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</si>
  <si>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</si>
  <si>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</si>
  <si>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</si>
  <si>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</si>
  <si>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</si>
  <si>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</si>
  <si>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</si>
  <si>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</si>
  <si>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</si>
  <si>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</si>
  <si>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</si>
  <si>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</si>
  <si>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</si>
  <si>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</si>
  <si>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</si>
  <si>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</si>
  <si>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</si>
  <si>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</si>
  <si>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</si>
  <si>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</si>
  <si>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</si>
  <si>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</si>
  <si>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</si>
  <si>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</si>
  <si>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</si>
  <si>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</si>
  <si>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</si>
  <si>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</si>
  <si>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</si>
  <si>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</si>
  <si>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</si>
  <si>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</si>
  <si>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</si>
  <si>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</si>
  <si>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</si>
  <si>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</si>
  <si>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</si>
  <si>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</si>
  <si>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</si>
  <si>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</si>
  <si>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</si>
  <si>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</si>
  <si>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</si>
  <si>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</si>
  <si>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</si>
  <si>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</si>
  <si>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</si>
  <si>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</si>
  <si>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</si>
  <si>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</si>
  <si>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</si>
  <si>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</si>
  <si>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</si>
  <si>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</si>
  <si>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</si>
  <si>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</si>
  <si>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</si>
  <si>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</si>
  <si>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</si>
  <si>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</si>
  <si>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</si>
  <si>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</si>
  <si>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</si>
  <si>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</si>
  <si>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</si>
  <si>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</si>
  <si>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</si>
  <si>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</si>
  <si>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</si>
  <si>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</si>
  <si>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</si>
  <si>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</si>
  <si>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</si>
  <si>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</si>
  <si>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</si>
  <si>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</si>
  <si>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</si>
  <si>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</si>
  <si>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</si>
  <si>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</si>
  <si>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</si>
  <si>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</si>
  <si>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</si>
  <si>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</si>
  <si>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</si>
  <si>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</si>
  <si>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</si>
  <si>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</si>
  <si>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</si>
  <si>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</si>
  <si>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</si>
  <si>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</si>
  <si>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</si>
  <si>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</si>
  <si>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</si>
  <si>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</si>
  <si>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</si>
  <si>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</si>
  <si>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</si>
  <si>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</si>
  <si>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</si>
  <si>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</si>
  <si>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</si>
  <si>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</si>
  <si>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</si>
  <si>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</si>
  <si>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</si>
  <si>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</si>
  <si>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</si>
  <si>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</si>
  <si>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</si>
  <si>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</si>
  <si>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</si>
  <si>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</si>
  <si>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</si>
  <si>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</si>
  <si>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</si>
  <si>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</si>
  <si>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</si>
  <si>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</si>
  <si>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</si>
  <si>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</si>
  <si>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</si>
  <si>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</si>
  <si>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</si>
  <si>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</si>
  <si>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</si>
  <si>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</si>
  <si>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</si>
  <si>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</si>
  <si>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</si>
  <si>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</si>
  <si>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</si>
  <si>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</si>
  <si>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</si>
  <si>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</si>
  <si>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</si>
  <si>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</si>
  <si>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</si>
  <si>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</si>
  <si>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</si>
  <si>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</si>
  <si>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</si>
  <si>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</si>
  <si>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</si>
  <si>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</si>
  <si>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</si>
  <si>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</si>
  <si>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</si>
  <si>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</si>
  <si>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</si>
  <si>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</si>
  <si>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</si>
  <si>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</si>
  <si>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</si>
  <si>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</si>
  <si>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</si>
  <si>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</si>
  <si>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</si>
  <si>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</si>
  <si>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</si>
  <si>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</si>
  <si>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</si>
  <si>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Subcategory</t>
  </si>
  <si>
    <t>Mercury (Method 29) analyzed by Cold Vapor AA</t>
  </si>
  <si>
    <t>PM filterable (Method 5)</t>
  </si>
  <si>
    <t>gr/dscf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</si>
  <si>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</si>
  <si>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</si>
  <si>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</si>
  <si>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</si>
  <si>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</si>
  <si>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</si>
  <si>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</si>
  <si>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</si>
  <si>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</si>
  <si>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</si>
  <si>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</si>
  <si>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</si>
  <si>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</si>
  <si>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</si>
  <si>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</si>
  <si>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</si>
  <si>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</si>
  <si>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</si>
  <si>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</si>
  <si>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</si>
  <si>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</si>
  <si>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</si>
  <si>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</si>
  <si>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</si>
  <si>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</si>
  <si>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</si>
  <si>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</si>
  <si>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</si>
  <si>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</si>
  <si>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</si>
  <si>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</si>
  <si>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</si>
  <si>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</si>
  <si>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</si>
  <si>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</si>
  <si>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</si>
  <si>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</si>
  <si>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</si>
  <si>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</si>
  <si>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</si>
  <si>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Flag</t>
  </si>
  <si>
    <t>Sinter Plant Windbox</t>
  </si>
  <si>
    <t>Mercury</t>
  </si>
  <si>
    <t>tons sinter per hour</t>
  </si>
  <si>
    <t>DLL</t>
  </si>
  <si>
    <t>ADL</t>
  </si>
  <si>
    <t>USS-Gary-IN</t>
  </si>
  <si>
    <t>CC-BurnsHarbor-IN</t>
  </si>
  <si>
    <t>Windbox Scrubber</t>
  </si>
  <si>
    <t>2022 ICR</t>
  </si>
  <si>
    <t>Sinter Plant Windbox Stack No. 2</t>
  </si>
  <si>
    <t>Average Emission Factor 
lb/ton [2011 Data Only]</t>
  </si>
  <si>
    <t>Average Emission Factor 
lb/ton [2022 Data Only]</t>
  </si>
  <si>
    <t>Average Emission Factor 
lb/ton [2011 &amp; 2022 Data]</t>
  </si>
  <si>
    <t>Rank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</si>
  <si>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</si>
  <si>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</si>
  <si>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</si>
  <si>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</si>
  <si>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</si>
  <si>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</si>
  <si>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</si>
  <si>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</si>
  <si>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</si>
  <si>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</si>
  <si>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</si>
  <si>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</si>
  <si>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</si>
  <si>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</si>
  <si>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</si>
  <si>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</si>
  <si>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</si>
  <si>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Comments</t>
  </si>
  <si>
    <t>Existing</t>
  </si>
  <si>
    <t>Hg</t>
  </si>
  <si>
    <t>None</t>
  </si>
  <si>
    <t xml:space="preserve">&lt;30; top 5 </t>
  </si>
  <si>
    <t>New</t>
  </si>
  <si>
    <t>top source</t>
  </si>
  <si>
    <t>lb/ton sinter</t>
  </si>
  <si>
    <t>USS-Gary-IN_Sinter Plant Windbox Baghouse No. 1 (IS3203)</t>
  </si>
  <si>
    <t>CC-IndianaHarbor-IN_No. 3 Sinter Plant Main Stack (Windbox) Baghouse (Stack 7)</t>
  </si>
  <si>
    <t>USS-Gary-IN_Sinter Plant Windbox Stack No. 2</t>
  </si>
  <si>
    <t>CC-BurnsHarbor-IN_Windbox Scrubber</t>
  </si>
  <si>
    <t>Normal</t>
  </si>
  <si>
    <t>lb/ton sinter  /  ug/dscm</t>
  </si>
  <si>
    <t>using 2022 data</t>
  </si>
  <si>
    <t>Lognormal</t>
  </si>
  <si>
    <t>Using 2022 data</t>
  </si>
  <si>
    <t>Average Emission Factor 
lb/ton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</si>
</sst>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000"/>
    <numFmt numFmtId="166" formatCode="0.0000000"/>
    <numFmt numFmtId="168" formatCode="0.0E+00"/>
    <numFmt numFmtId="169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000000"/>
      <name val="Calibri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5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216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0" borderId="3" xfId="0" applyBorder="1"/>
    <xf numFmtId="11" fontId="0" fillId="0" borderId="0" xfId="0" applyNumberFormat="1"/>
    <xf numFmtId="2" fontId="3" fillId="0" borderId="0" xfId="3" applyNumberFormat="1" applyFill="1" applyBorder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0" fontId="1" fillId="10" borderId="0" xfId="4" applyFill="1"/>
    <xf numFmtId="0" fontId="1" fillId="9" borderId="0" xfId="4" applyFill="1"/>
    <xf numFmtId="11" fontId="3" fillId="0" borderId="0" xfId="2" applyNumberFormat="1" applyFill="1"/>
    <xf numFmtId="0" fontId="3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1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2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2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3" xfId="0" applyFill="1" applyBorder="1" applyAlignment="1">
      <alignment horizontal="center"/>
    </xf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8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/>
    </xf>
    <xf numFmtId="2" fontId="3" fillId="9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5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11" fontId="0" fillId="0" borderId="0" xfId="0" applyNumberFormat="1" applyAlignment="1">
      <alignment horizontal="center"/>
    </xf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3" borderId="0" xfId="3" applyFont="1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7" fillId="0" borderId="0" xfId="0" quotePrefix="1" applyFont="1" applyBorder="1" applyAlignment="1">
      <alignment vertic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8" borderId="3" xfId="2" applyNumberFormat="1" applyFont="1" applyFill="1" applyBorder="1" applyAlignment="1">
      <alignment horizontal="center"/>
    </xf>
    <xf numFmtId="2" fontId="3" fillId="9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3" fillId="15" borderId="3" xfId="3" applyFont="1" applyFill="1" applyBorder="1" applyAlignment="1">
      <alignment horizontal="center"/>
    </xf>
    <xf numFmtId="0" fontId="23" fillId="15" borderId="3" xfId="3" applyFont="1" applyFill="1" applyBorder="1" applyAlignment="1">
      <alignment horizontal="center" wrapText="1"/>
    </xf>
    <xf numFmtId="0" fontId="4" fillId="15" borderId="3" xfId="3" applyFont="1" applyFill="1" applyBorder="1" applyAlignment="1">
      <alignment horizontal="center" wrapText="1"/>
    </xf>
    <xf numFmtId="0" fontId="5" fillId="0" borderId="3" xfId="3" applyFont="1" applyBorder="1"/>
    <xf numFmtId="168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168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1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7" xfId="0" applyNumberFormat="1" applyFont="1" applyBorder="1" applyAlignment="1">
      <alignment horizontal="center" vertical="top" wrapText="1"/>
    </xf>
    <xf numFmtId="11" fontId="6" fillId="0" borderId="10" xfId="0" applyNumberFormat="1" applyFont="1" applyBorder="1" applyAlignment="1">
      <alignment horizontal="center" vertical="top" wrapText="1"/>
    </xf>
    <xf numFmtId="11" fontId="6" fillId="0" borderId="11" xfId="0" applyNumberFormat="1" applyFont="1" applyBorder="1" applyAlignment="1">
      <alignment horizontal="center" vertical="top" wrapText="1"/>
    </xf>
    <xf numFmtId="0" fontId="22" fillId="0" borderId="0" xfId="0" applyFont="1"/>
    <xf numFmtId="0" fontId="24" fillId="12" borderId="3" xfId="0" applyFont="1" applyFill="1" applyBorder="1" applyAlignment="1">
      <alignment horizontal="center" wrapText="1"/>
    </xf>
    <xf numFmtId="0" fontId="5" fillId="12" borderId="3" xfId="0" applyFont="1" applyFill="1" applyBorder="1" applyAlignment="1">
      <alignment wrapText="1"/>
    </xf>
    <xf numFmtId="0" fontId="5" fillId="15" borderId="3" xfId="0" applyFont="1" applyFill="1" applyBorder="1" applyAlignment="1">
      <alignment horizontal="center" wrapText="1"/>
    </xf>
    <xf numFmtId="0" fontId="5" fillId="16" borderId="3" xfId="0" applyFont="1" applyFill="1" applyBorder="1" applyAlignment="1">
      <alignment horizontal="center" wrapText="1"/>
    </xf>
    <xf numFmtId="2" fontId="5" fillId="17" borderId="3" xfId="0" applyNumberFormat="1" applyFont="1" applyFill="1" applyBorder="1" applyAlignment="1">
      <alignment horizontal="center" vertical="center" wrapText="1"/>
    </xf>
    <xf numFmtId="0" fontId="5" fillId="17" borderId="3" xfId="0" applyFont="1" applyFill="1" applyBorder="1" applyAlignment="1">
      <alignment horizontal="center" wrapText="1"/>
    </xf>
    <xf numFmtId="3" fontId="6" fillId="18" borderId="3" xfId="32" applyNumberFormat="1" applyFill="1" applyBorder="1" applyAlignment="1">
      <alignment horizontal="center" wrapText="1"/>
    </xf>
    <xf numFmtId="4" fontId="6" fillId="18" borderId="3" xfId="32" applyNumberFormat="1" applyFill="1" applyBorder="1" applyAlignment="1">
      <alignment horizontal="center" wrapText="1"/>
    </xf>
    <xf numFmtId="4" fontId="5" fillId="18" borderId="3" xfId="0" applyNumberFormat="1" applyFont="1" applyFill="1" applyBorder="1" applyAlignment="1">
      <alignment wrapText="1"/>
    </xf>
    <xf numFmtId="2" fontId="6" fillId="14" borderId="3" xfId="32" applyNumberFormat="1" applyFill="1" applyBorder="1" applyAlignment="1">
      <alignment horizontal="center" wrapText="1"/>
    </xf>
    <xf numFmtId="11" fontId="6" fillId="14" borderId="3" xfId="32" applyNumberFormat="1" applyFill="1" applyBorder="1" applyAlignment="1">
      <alignment horizontal="center" wrapText="1"/>
    </xf>
    <xf numFmtId="11" fontId="6" fillId="10" borderId="3" xfId="32" applyNumberForma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12" borderId="3" xfId="0" applyFont="1" applyFill="1" applyBorder="1" applyAlignment="1">
      <alignment horizontal="center" wrapText="1"/>
    </xf>
    <xf numFmtId="0" fontId="6" fillId="14" borderId="3" xfId="32" applyNumberFormat="1" applyFill="1" applyBorder="1" applyAlignment="1">
      <alignment horizontal="center" wrapText="1"/>
    </xf>
    <xf numFmtId="0" fontId="5" fillId="0" borderId="3" xfId="0" applyNumberFormat="1" applyFont="1" applyBorder="1" applyAlignment="1">
      <alignment horizontal="center"/>
    </xf>
    <xf numFmtId="0" fontId="0" fillId="0" borderId="0" xfId="0" applyNumberFormat="1"/>
    <xf numFmtId="0" fontId="4" fillId="19" borderId="3" xfId="0" applyFont="1" applyFill="1" applyBorder="1" applyAlignment="1">
      <alignment horizontal="center" vertical="center" wrapText="1"/>
    </xf>
    <xf numFmtId="1" fontId="4" fillId="19" borderId="3" xfId="0" applyNumberFormat="1" applyFont="1" applyFill="1" applyBorder="1" applyAlignment="1">
      <alignment horizontal="center" vertical="center" wrapText="1"/>
    </xf>
    <xf numFmtId="168" fontId="4" fillId="19" borderId="3" xfId="0" applyNumberFormat="1" applyFont="1" applyFill="1" applyBorder="1" applyAlignment="1">
      <alignment horizontal="center" vertical="center" wrapText="1"/>
    </xf>
    <xf numFmtId="0" fontId="4" fillId="9" borderId="3" xfId="3" applyFont="1" applyFill="1" applyBorder="1" applyAlignment="1">
      <alignment horizontal="center" wrapText="1"/>
    </xf>
    <xf numFmtId="168" fontId="5" fillId="0" borderId="3" xfId="0" applyNumberFormat="1" applyFont="1" applyBorder="1" applyAlignment="1">
      <alignment horizontal="center"/>
    </xf>
    <xf numFmtId="169" fontId="3" fillId="0" borderId="3" xfId="0" applyNumberFormat="1" applyFont="1" applyBorder="1" applyAlignment="1">
      <alignment horizontal="center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/>
    </xf>
    <xf numFmtId="14" fontId="5" fillId="0" borderId="3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3" fontId="5" fillId="0" borderId="3" xfId="0" applyNumberFormat="1" applyFont="1" applyFill="1" applyBorder="1"/>
    <xf numFmtId="4" fontId="5" fillId="0" borderId="3" xfId="0" applyNumberFormat="1" applyFont="1" applyFill="1" applyBorder="1"/>
    <xf numFmtId="11" fontId="5" fillId="0" borderId="3" xfId="0" applyNumberFormat="1" applyFont="1" applyFill="1" applyBorder="1" applyAlignment="1">
      <alignment horizontal="center"/>
    </xf>
    <xf numFmtId="11" fontId="5" fillId="0" borderId="3" xfId="0" applyNumberFormat="1" applyFont="1" applyFill="1" applyBorder="1"/>
    <xf numFmtId="0" fontId="5" fillId="0" borderId="3" xfId="0" applyNumberFormat="1" applyFont="1" applyFill="1" applyBorder="1" applyAlignment="1">
      <alignment horizontal="center"/>
    </xf>
    <xf numFmtId="11" fontId="0" fillId="0" borderId="0" xfId="0" applyNumberFormat="1" applyFill="1"/>
    <xf numFmtId="1" fontId="5" fillId="0" borderId="3" xfId="0" applyNumberFormat="1" applyFont="1" applyFill="1" applyBorder="1"/>
    <xf numFmtId="11" fontId="0" fillId="0" borderId="0" xfId="0" applyNumberFormat="1" applyFill="1" applyBorder="1"/>
    <xf numFmtId="168" fontId="5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/>
    <xf numFmtId="0" fontId="5" fillId="0" borderId="3" xfId="0" applyFont="1" applyBorder="1" applyAlignment="1"/>
    <xf numFmtId="0" fontId="23" fillId="15" borderId="3" xfId="3" applyFont="1" applyFill="1" applyBorder="1" applyAlignment="1">
      <alignment horizontal="center"/>
    </xf>
    <xf numFmtId="0" fontId="23" fillId="15" borderId="7" xfId="3" applyFont="1" applyFill="1" applyBorder="1" applyAlignment="1">
      <alignment horizontal="center"/>
    </xf>
    <xf numFmtId="0" fontId="23" fillId="15" borderId="8" xfId="3" applyFont="1" applyFill="1" applyBorder="1" applyAlignment="1">
      <alignment horizontal="center"/>
    </xf>
    <xf numFmtId="0" fontId="23" fillId="15" borderId="9" xfId="3" applyFont="1" applyFill="1" applyBorder="1" applyAlignment="1">
      <alignment horizontal="center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11" fontId="6" fillId="12" borderId="3" xfId="32" applyNumberFormat="1" applyFill="1" applyBorder="1" applyAlignment="1">
      <alignment horizontal="center" wrapText="1"/>
    </xf>
    <xf numFmtId="0" fontId="6" fillId="12" borderId="3" xfId="32" applyNumberFormat="1" applyFill="1" applyBorder="1" applyAlignment="1">
      <alignment horizontal="center" wrapText="1"/>
    </xf>
  </cellXfs>
  <cellStyles count="33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14" xfId="31" xr:uid="{43224295-1BA2-45E8-B89C-276D4A7607F9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2" xr:uid="{BD1E0D9E-A80A-49AE-AE5A-C06438793CC1}"/>
    <cellStyle name="Percent 2" xfId="30" xr:uid="{00000000-0005-0000-0000-00001F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824865</xdr:colOff>
      <xdr:row>80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8D749AA-4231-487B-B992-755D16E65EA4}"/>
            </a:ext>
          </a:extLst>
        </xdr:cNvPr>
        <xdr:cNvSpPr/>
      </xdr:nvSpPr>
      <xdr:spPr bwMode="auto">
        <a:xfrm>
          <a:off x="1076325" y="13315950"/>
          <a:ext cx="143827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24765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7FF9DEEF-69C4-48E9-9C0B-366D0664DE0E}"/>
            </a:ext>
          </a:extLst>
        </xdr:cNvPr>
        <xdr:cNvSpPr/>
      </xdr:nvSpPr>
      <xdr:spPr bwMode="auto">
        <a:xfrm>
          <a:off x="476250" y="12515850"/>
          <a:ext cx="123825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895350</xdr:colOff>
      <xdr:row>88</xdr:row>
      <xdr:rowOff>62866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EA6FA841-D8DF-4941-A9C1-261F719DD76C}"/>
            </a:ext>
          </a:extLst>
        </xdr:cNvPr>
        <xdr:cNvSpPr/>
      </xdr:nvSpPr>
      <xdr:spPr bwMode="auto">
        <a:xfrm>
          <a:off x="628650" y="14897100"/>
          <a:ext cx="26670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853440</xdr:colOff>
      <xdr:row>93</xdr:row>
      <xdr:rowOff>19049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49F78F7-107C-4361-83B4-AC69D79385E1}"/>
            </a:ext>
          </a:extLst>
        </xdr:cNvPr>
        <xdr:cNvSpPr/>
      </xdr:nvSpPr>
      <xdr:spPr bwMode="auto">
        <a:xfrm>
          <a:off x="390525" y="15668625"/>
          <a:ext cx="45720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EE151B14-3A7F-4A2D-80BB-3C21DACC7237}"/>
            </a:ext>
          </a:extLst>
        </xdr:cNvPr>
        <xdr:cNvSpPr/>
      </xdr:nvSpPr>
      <xdr:spPr bwMode="auto">
        <a:xfrm>
          <a:off x="76200" y="9963150"/>
          <a:ext cx="914400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E11899B2-28F1-4326-A2B2-A8312A717201}"/>
            </a:ext>
          </a:extLst>
        </xdr:cNvPr>
        <xdr:cNvSpPr/>
      </xdr:nvSpPr>
      <xdr:spPr bwMode="auto">
        <a:xfrm>
          <a:off x="609600" y="17659350"/>
          <a:ext cx="142875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396240</xdr:colOff>
      <xdr:row>98</xdr:row>
      <xdr:rowOff>57150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470C7A68-702F-45EE-905A-DB28444DFCB0}"/>
            </a:ext>
          </a:extLst>
        </xdr:cNvPr>
        <xdr:cNvSpPr/>
      </xdr:nvSpPr>
      <xdr:spPr bwMode="auto">
        <a:xfrm>
          <a:off x="1171575" y="16535400"/>
          <a:ext cx="904875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1276350</xdr:colOff>
      <xdr:row>68</xdr:row>
      <xdr:rowOff>100965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8CC2E776-3ED8-4925-B9DA-DD6CA3092AE4}"/>
            </a:ext>
          </a:extLst>
        </xdr:cNvPr>
        <xdr:cNvSpPr/>
      </xdr:nvSpPr>
      <xdr:spPr bwMode="auto">
        <a:xfrm>
          <a:off x="438150" y="11229975"/>
          <a:ext cx="838200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1238250</xdr:colOff>
      <xdr:row>55</xdr:row>
      <xdr:rowOff>95251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5856EF6A-8F69-4F0A-B969-37F747FE7EBF}"/>
            </a:ext>
          </a:extLst>
        </xdr:cNvPr>
        <xdr:cNvSpPr/>
      </xdr:nvSpPr>
      <xdr:spPr bwMode="auto">
        <a:xfrm>
          <a:off x="962025" y="9172575"/>
          <a:ext cx="276225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95250</xdr:colOff>
      <xdr:row>51</xdr:row>
      <xdr:rowOff>129540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A5FEC61F-E9C7-45B3-85A3-9776C90C4E3D}"/>
            </a:ext>
          </a:extLst>
        </xdr:cNvPr>
        <xdr:cNvSpPr/>
      </xdr:nvSpPr>
      <xdr:spPr bwMode="auto">
        <a:xfrm>
          <a:off x="1304925" y="8829675"/>
          <a:ext cx="4762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DE37BEC-CE4C-4E8A-85A7-1241F588752F}"/>
            </a:ext>
          </a:extLst>
        </xdr:cNvPr>
        <xdr:cNvSpPr/>
      </xdr:nvSpPr>
      <xdr:spPr bwMode="auto">
        <a:xfrm>
          <a:off x="3448050" y="18164175"/>
          <a:ext cx="33337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817245</xdr:colOff>
      <xdr:row>80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D2556A9-4FEB-45BC-A15D-5E36BD7D2789}"/>
            </a:ext>
          </a:extLst>
        </xdr:cNvPr>
        <xdr:cNvSpPr/>
      </xdr:nvSpPr>
      <xdr:spPr bwMode="auto">
        <a:xfrm>
          <a:off x="1076325" y="13649325"/>
          <a:ext cx="1430655" cy="5581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17145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9209FF13-714D-499E-8EA1-A135CCE38CAE}"/>
            </a:ext>
          </a:extLst>
        </xdr:cNvPr>
        <xdr:cNvSpPr/>
      </xdr:nvSpPr>
      <xdr:spPr bwMode="auto">
        <a:xfrm>
          <a:off x="476250" y="12849225"/>
          <a:ext cx="1230630" cy="61912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895350</xdr:colOff>
      <xdr:row>88</xdr:row>
      <xdr:rowOff>55246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8FEEA291-5D79-4E50-9C55-43868BAB6191}"/>
            </a:ext>
          </a:extLst>
        </xdr:cNvPr>
        <xdr:cNvSpPr/>
      </xdr:nvSpPr>
      <xdr:spPr bwMode="auto">
        <a:xfrm>
          <a:off x="628650" y="15230475"/>
          <a:ext cx="262890" cy="3162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853440</xdr:colOff>
      <xdr:row>93</xdr:row>
      <xdr:rowOff>19049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77F810A3-D96F-4B12-9B66-4C6406412526}"/>
            </a:ext>
          </a:extLst>
        </xdr:cNvPr>
        <xdr:cNvSpPr/>
      </xdr:nvSpPr>
      <xdr:spPr bwMode="auto">
        <a:xfrm>
          <a:off x="390525" y="16002000"/>
          <a:ext cx="466725" cy="36575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A91A970C-ED9B-4D83-8BE9-BE87282E9CDB}"/>
            </a:ext>
          </a:extLst>
        </xdr:cNvPr>
        <xdr:cNvSpPr/>
      </xdr:nvSpPr>
      <xdr:spPr bwMode="auto">
        <a:xfrm>
          <a:off x="76200" y="10296525"/>
          <a:ext cx="914400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623AD5B9-DD07-4943-81FA-11CD4FAE8371}"/>
            </a:ext>
          </a:extLst>
        </xdr:cNvPr>
        <xdr:cNvSpPr/>
      </xdr:nvSpPr>
      <xdr:spPr bwMode="auto">
        <a:xfrm>
          <a:off x="609600" y="17992725"/>
          <a:ext cx="142875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396240</xdr:colOff>
      <xdr:row>98</xdr:row>
      <xdr:rowOff>57150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28E2FD17-9C55-40AE-AE03-83BF69BA4BCC}"/>
            </a:ext>
          </a:extLst>
        </xdr:cNvPr>
        <xdr:cNvSpPr/>
      </xdr:nvSpPr>
      <xdr:spPr bwMode="auto">
        <a:xfrm>
          <a:off x="1171575" y="16868775"/>
          <a:ext cx="914400" cy="3867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1276350</xdr:colOff>
      <xdr:row>68</xdr:row>
      <xdr:rowOff>93345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3A150B50-8E66-4F7C-96C0-68C1757758DF}"/>
            </a:ext>
          </a:extLst>
        </xdr:cNvPr>
        <xdr:cNvSpPr/>
      </xdr:nvSpPr>
      <xdr:spPr bwMode="auto">
        <a:xfrm>
          <a:off x="438150" y="11563350"/>
          <a:ext cx="834390" cy="59245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1238250</xdr:colOff>
      <xdr:row>55</xdr:row>
      <xdr:rowOff>95251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7663421F-AE08-43F2-9E59-E46A5A0C604C}"/>
            </a:ext>
          </a:extLst>
        </xdr:cNvPr>
        <xdr:cNvSpPr/>
      </xdr:nvSpPr>
      <xdr:spPr bwMode="auto">
        <a:xfrm>
          <a:off x="962025" y="9505950"/>
          <a:ext cx="272415" cy="41529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95250</xdr:colOff>
      <xdr:row>51</xdr:row>
      <xdr:rowOff>129540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4268700D-6452-4F97-84B9-73017CC6A978}"/>
            </a:ext>
          </a:extLst>
        </xdr:cNvPr>
        <xdr:cNvSpPr/>
      </xdr:nvSpPr>
      <xdr:spPr bwMode="auto">
        <a:xfrm>
          <a:off x="1304925" y="9163050"/>
          <a:ext cx="4724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111D2CDE-31F1-415F-8F09-7B8F204C5380}"/>
            </a:ext>
          </a:extLst>
        </xdr:cNvPr>
        <xdr:cNvSpPr/>
      </xdr:nvSpPr>
      <xdr:spPr bwMode="auto">
        <a:xfrm>
          <a:off x="3448050" y="18497550"/>
          <a:ext cx="33337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5885D03-7271-4065-86B9-DEA75D0571EE}"/>
            </a:ext>
          </a:extLst>
        </xdr:cNvPr>
        <xdr:cNvSpPr/>
      </xdr:nvSpPr>
      <xdr:spPr bwMode="auto">
        <a:xfrm>
          <a:off x="1074420" y="12713970"/>
          <a:ext cx="1394460" cy="5391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5963FCA2-CC79-417E-A6AE-0773764ACC55}"/>
            </a:ext>
          </a:extLst>
        </xdr:cNvPr>
        <xdr:cNvSpPr/>
      </xdr:nvSpPr>
      <xdr:spPr bwMode="auto">
        <a:xfrm>
          <a:off x="472440" y="11965305"/>
          <a:ext cx="1196340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AD06AE74-6D5C-4EC2-974A-11D188DA0E07}"/>
            </a:ext>
          </a:extLst>
        </xdr:cNvPr>
        <xdr:cNvSpPr/>
      </xdr:nvSpPr>
      <xdr:spPr bwMode="auto">
        <a:xfrm>
          <a:off x="632460" y="14209395"/>
          <a:ext cx="266700" cy="3086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15240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C4F080EC-5C50-48E1-88A8-E05BEB1C3886}"/>
            </a:ext>
          </a:extLst>
        </xdr:cNvPr>
        <xdr:cNvSpPr/>
      </xdr:nvSpPr>
      <xdr:spPr bwMode="auto">
        <a:xfrm>
          <a:off x="388620" y="14935200"/>
          <a:ext cx="457200" cy="3390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6616CDC1-DA71-45C8-BD8B-96C95DFB3F41}"/>
            </a:ext>
          </a:extLst>
        </xdr:cNvPr>
        <xdr:cNvSpPr/>
      </xdr:nvSpPr>
      <xdr:spPr bwMode="auto">
        <a:xfrm>
          <a:off x="76200" y="9551670"/>
          <a:ext cx="914400" cy="4629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98493C38-AC1E-4E4F-BB98-E5B4D109A686}"/>
            </a:ext>
          </a:extLst>
        </xdr:cNvPr>
        <xdr:cNvSpPr/>
      </xdr:nvSpPr>
      <xdr:spPr bwMode="auto">
        <a:xfrm>
          <a:off x="609600" y="16823055"/>
          <a:ext cx="144780" cy="255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1BEA188D-043F-4006-8A24-51604A18FF93}"/>
            </a:ext>
          </a:extLst>
        </xdr:cNvPr>
        <xdr:cNvSpPr/>
      </xdr:nvSpPr>
      <xdr:spPr bwMode="auto">
        <a:xfrm>
          <a:off x="1173480" y="15752445"/>
          <a:ext cx="853440" cy="3695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44FC0D6E-2177-4417-BC62-E7E584B367EC}"/>
            </a:ext>
          </a:extLst>
        </xdr:cNvPr>
        <xdr:cNvSpPr/>
      </xdr:nvSpPr>
      <xdr:spPr bwMode="auto">
        <a:xfrm>
          <a:off x="434340" y="10748010"/>
          <a:ext cx="838200" cy="5695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FBE6A1CF-F9CA-47B3-93F3-009DD0A43BCB}"/>
            </a:ext>
          </a:extLst>
        </xdr:cNvPr>
        <xdr:cNvSpPr/>
      </xdr:nvSpPr>
      <xdr:spPr bwMode="auto">
        <a:xfrm>
          <a:off x="960120" y="8797290"/>
          <a:ext cx="274320" cy="4076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F2334092-E945-4D11-9879-173597FBC650}"/>
            </a:ext>
          </a:extLst>
        </xdr:cNvPr>
        <xdr:cNvSpPr/>
      </xdr:nvSpPr>
      <xdr:spPr bwMode="auto">
        <a:xfrm>
          <a:off x="1303020" y="8481060"/>
          <a:ext cx="42672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2CA91B8B-4753-45A4-B0D6-99E3FF3AB500}"/>
            </a:ext>
          </a:extLst>
        </xdr:cNvPr>
        <xdr:cNvSpPr/>
      </xdr:nvSpPr>
      <xdr:spPr bwMode="auto">
        <a:xfrm>
          <a:off x="3352800" y="17301210"/>
          <a:ext cx="323850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CBACC350-7B8D-42D0-9453-E442BBA15230}"/>
            </a:ext>
          </a:extLst>
        </xdr:cNvPr>
        <xdr:cNvSpPr/>
      </xdr:nvSpPr>
      <xdr:spPr bwMode="auto">
        <a:xfrm>
          <a:off x="1074420" y="12713970"/>
          <a:ext cx="1394460" cy="5391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144C4CC4-1EE2-4A3D-9AE1-ADF382C50014}"/>
            </a:ext>
          </a:extLst>
        </xdr:cNvPr>
        <xdr:cNvSpPr/>
      </xdr:nvSpPr>
      <xdr:spPr bwMode="auto">
        <a:xfrm>
          <a:off x="472440" y="11965305"/>
          <a:ext cx="1196340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55891B12-70F2-47D5-B093-E15D730A8FB5}"/>
            </a:ext>
          </a:extLst>
        </xdr:cNvPr>
        <xdr:cNvSpPr/>
      </xdr:nvSpPr>
      <xdr:spPr bwMode="auto">
        <a:xfrm>
          <a:off x="632460" y="14209395"/>
          <a:ext cx="266700" cy="3086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15240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D01A1089-02BE-4EDB-BB46-347B80B58A43}"/>
            </a:ext>
          </a:extLst>
        </xdr:cNvPr>
        <xdr:cNvSpPr/>
      </xdr:nvSpPr>
      <xdr:spPr bwMode="auto">
        <a:xfrm>
          <a:off x="388620" y="14935200"/>
          <a:ext cx="457200" cy="3390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9C703655-1AFD-493D-A5D2-2D8FC8AABC28}"/>
            </a:ext>
          </a:extLst>
        </xdr:cNvPr>
        <xdr:cNvSpPr/>
      </xdr:nvSpPr>
      <xdr:spPr bwMode="auto">
        <a:xfrm>
          <a:off x="76200" y="9551670"/>
          <a:ext cx="914400" cy="4629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56BB9B29-9A00-4DF3-8B7B-9910C80FE3C5}"/>
            </a:ext>
          </a:extLst>
        </xdr:cNvPr>
        <xdr:cNvSpPr/>
      </xdr:nvSpPr>
      <xdr:spPr bwMode="auto">
        <a:xfrm>
          <a:off x="609600" y="16823055"/>
          <a:ext cx="144780" cy="255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234AEE3E-975A-4A77-9606-1397E10080BF}"/>
            </a:ext>
          </a:extLst>
        </xdr:cNvPr>
        <xdr:cNvSpPr/>
      </xdr:nvSpPr>
      <xdr:spPr bwMode="auto">
        <a:xfrm>
          <a:off x="1173480" y="15752445"/>
          <a:ext cx="853440" cy="3695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77714284-E651-4F81-9398-0CD3CCA6788E}"/>
            </a:ext>
          </a:extLst>
        </xdr:cNvPr>
        <xdr:cNvSpPr/>
      </xdr:nvSpPr>
      <xdr:spPr bwMode="auto">
        <a:xfrm>
          <a:off x="434340" y="10748010"/>
          <a:ext cx="838200" cy="5695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35DE4CA6-6A47-424D-9AD8-75EB8859FA56}"/>
            </a:ext>
          </a:extLst>
        </xdr:cNvPr>
        <xdr:cNvSpPr/>
      </xdr:nvSpPr>
      <xdr:spPr bwMode="auto">
        <a:xfrm>
          <a:off x="960120" y="8797290"/>
          <a:ext cx="274320" cy="4076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E01F6A58-1E7F-4624-A333-C6B53964D2D1}"/>
            </a:ext>
          </a:extLst>
        </xdr:cNvPr>
        <xdr:cNvSpPr/>
      </xdr:nvSpPr>
      <xdr:spPr bwMode="auto">
        <a:xfrm>
          <a:off x="1303020" y="8481060"/>
          <a:ext cx="42672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72F2046-B799-498F-8363-33E3A829906E}"/>
            </a:ext>
          </a:extLst>
        </xdr:cNvPr>
        <xdr:cNvSpPr/>
      </xdr:nvSpPr>
      <xdr:spPr bwMode="auto">
        <a:xfrm>
          <a:off x="3352800" y="17301210"/>
          <a:ext cx="323850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828675</xdr:colOff>
      <xdr:row>80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47009D2-4EEB-4B69-9F75-6DDDCD984F4B}"/>
            </a:ext>
          </a:extLst>
        </xdr:cNvPr>
        <xdr:cNvSpPr/>
      </xdr:nvSpPr>
      <xdr:spPr bwMode="auto">
        <a:xfrm>
          <a:off x="1074420" y="12713970"/>
          <a:ext cx="1394460" cy="5391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28575</xdr:colOff>
      <xdr:row>76</xdr:row>
      <xdr:rowOff>38100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E7D21F48-7BC1-4C94-BBED-FAFE0ABA2399}"/>
            </a:ext>
          </a:extLst>
        </xdr:cNvPr>
        <xdr:cNvSpPr/>
      </xdr:nvSpPr>
      <xdr:spPr bwMode="auto">
        <a:xfrm>
          <a:off x="472440" y="11965305"/>
          <a:ext cx="1196340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895350</xdr:colOff>
      <xdr:row>88</xdr:row>
      <xdr:rowOff>66674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D8ED1BCC-5136-4CCD-AB0F-A6A1A7039C58}"/>
            </a:ext>
          </a:extLst>
        </xdr:cNvPr>
        <xdr:cNvSpPr/>
      </xdr:nvSpPr>
      <xdr:spPr bwMode="auto">
        <a:xfrm>
          <a:off x="632460" y="14209395"/>
          <a:ext cx="266700" cy="3086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847725</xdr:colOff>
      <xdr:row>93</xdr:row>
      <xdr:rowOff>19050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A5E7DEA8-6576-4DFF-95E0-D0518403D4D6}"/>
            </a:ext>
          </a:extLst>
        </xdr:cNvPr>
        <xdr:cNvSpPr/>
      </xdr:nvSpPr>
      <xdr:spPr bwMode="auto">
        <a:xfrm>
          <a:off x="388620" y="14935200"/>
          <a:ext cx="457200" cy="3390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4428752C-7C72-4920-A1FA-EFFCE1A31520}"/>
            </a:ext>
          </a:extLst>
        </xdr:cNvPr>
        <xdr:cNvSpPr/>
      </xdr:nvSpPr>
      <xdr:spPr bwMode="auto">
        <a:xfrm>
          <a:off x="76200" y="9551670"/>
          <a:ext cx="914400" cy="4629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EE74F805-954E-4AF4-826C-5D860E4F4B39}"/>
            </a:ext>
          </a:extLst>
        </xdr:cNvPr>
        <xdr:cNvSpPr/>
      </xdr:nvSpPr>
      <xdr:spPr bwMode="auto">
        <a:xfrm>
          <a:off x="609600" y="16823055"/>
          <a:ext cx="144780" cy="255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390525</xdr:colOff>
      <xdr:row>98</xdr:row>
      <xdr:rowOff>57151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467A9AD6-1A89-4639-B794-CD03423CC3F6}"/>
            </a:ext>
          </a:extLst>
        </xdr:cNvPr>
        <xdr:cNvSpPr/>
      </xdr:nvSpPr>
      <xdr:spPr bwMode="auto">
        <a:xfrm>
          <a:off x="1173480" y="15752445"/>
          <a:ext cx="853440" cy="3695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1276350</xdr:colOff>
      <xdr:row>68</xdr:row>
      <xdr:rowOff>104775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670C0B49-C7CB-47C8-A950-EE8131A225B6}"/>
            </a:ext>
          </a:extLst>
        </xdr:cNvPr>
        <xdr:cNvSpPr/>
      </xdr:nvSpPr>
      <xdr:spPr bwMode="auto">
        <a:xfrm>
          <a:off x="434340" y="10748010"/>
          <a:ext cx="838200" cy="5695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1238250</xdr:colOff>
      <xdr:row>55</xdr:row>
      <xdr:rowOff>95249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9FAFCEEA-B8DD-424E-BA3D-A2EFAEBF2821}"/>
            </a:ext>
          </a:extLst>
        </xdr:cNvPr>
        <xdr:cNvSpPr/>
      </xdr:nvSpPr>
      <xdr:spPr bwMode="auto">
        <a:xfrm>
          <a:off x="960120" y="8797290"/>
          <a:ext cx="274320" cy="4076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95250</xdr:colOff>
      <xdr:row>51</xdr:row>
      <xdr:rowOff>123825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C2F61D08-852F-4883-B7F5-0D7F4C255A0B}"/>
            </a:ext>
          </a:extLst>
        </xdr:cNvPr>
        <xdr:cNvSpPr/>
      </xdr:nvSpPr>
      <xdr:spPr bwMode="auto">
        <a:xfrm>
          <a:off x="1303020" y="8481060"/>
          <a:ext cx="42672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923C5512-813C-4E01-A064-33D7EDEF70AA}"/>
            </a:ext>
          </a:extLst>
        </xdr:cNvPr>
        <xdr:cNvSpPr/>
      </xdr:nvSpPr>
      <xdr:spPr bwMode="auto">
        <a:xfrm>
          <a:off x="3352800" y="17301210"/>
          <a:ext cx="3238500" cy="548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2F807F18-BB9C-426C-8DC3-FB8D4314FB41}"/>
            </a:ext>
          </a:extLst>
        </xdr:cNvPr>
        <xdr:cNvSpPr/>
      </xdr:nvSpPr>
      <xdr:spPr bwMode="auto">
        <a:xfrm>
          <a:off x="1824990" y="16101060"/>
          <a:ext cx="2053590" cy="861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B3BF7C6B-2890-4D92-B03F-DA476EFDCB19}"/>
            </a:ext>
          </a:extLst>
        </xdr:cNvPr>
        <xdr:cNvSpPr/>
      </xdr:nvSpPr>
      <xdr:spPr bwMode="auto">
        <a:xfrm>
          <a:off x="1931670" y="17495520"/>
          <a:ext cx="3495675" cy="12039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F94E418F-2B29-4F8E-A3CD-EF8820D815F4}"/>
            </a:ext>
          </a:extLst>
        </xdr:cNvPr>
        <xdr:cNvSpPr/>
      </xdr:nvSpPr>
      <xdr:spPr bwMode="auto">
        <a:xfrm>
          <a:off x="3398520" y="20467320"/>
          <a:ext cx="1104900" cy="220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1162C30B-0A98-4B5E-9667-5E343446A7B0}"/>
            </a:ext>
          </a:extLst>
        </xdr:cNvPr>
        <xdr:cNvSpPr/>
      </xdr:nvSpPr>
      <xdr:spPr bwMode="auto">
        <a:xfrm>
          <a:off x="4886325" y="21031200"/>
          <a:ext cx="1036320" cy="6324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7F474BD7-6D28-4715-A610-F3CB2BD61BF9}"/>
            </a:ext>
          </a:extLst>
        </xdr:cNvPr>
        <xdr:cNvSpPr/>
      </xdr:nvSpPr>
      <xdr:spPr bwMode="auto">
        <a:xfrm>
          <a:off x="0" y="21793200"/>
          <a:ext cx="190500" cy="220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9FC1BC47-C9AD-4DF7-9ECF-18074CF0E6B2}"/>
            </a:ext>
          </a:extLst>
        </xdr:cNvPr>
        <xdr:cNvSpPr/>
      </xdr:nvSpPr>
      <xdr:spPr bwMode="auto">
        <a:xfrm>
          <a:off x="1764030" y="22197060"/>
          <a:ext cx="2457450" cy="792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87D13F39-C0EA-4607-983F-8581D8B10151}"/>
            </a:ext>
          </a:extLst>
        </xdr:cNvPr>
        <xdr:cNvSpPr/>
      </xdr:nvSpPr>
      <xdr:spPr bwMode="auto">
        <a:xfrm>
          <a:off x="3406140" y="23461980"/>
          <a:ext cx="190500" cy="2590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FB9FE715-48CD-43E6-9BEE-A4447781978C}"/>
            </a:ext>
          </a:extLst>
        </xdr:cNvPr>
        <xdr:cNvSpPr/>
      </xdr:nvSpPr>
      <xdr:spPr bwMode="auto">
        <a:xfrm>
          <a:off x="3909060" y="23446740"/>
          <a:ext cx="274320" cy="289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CC4FCC96-2801-4963-AE7D-537E58926F8B}"/>
            </a:ext>
          </a:extLst>
        </xdr:cNvPr>
        <xdr:cNvSpPr/>
      </xdr:nvSpPr>
      <xdr:spPr bwMode="auto">
        <a:xfrm>
          <a:off x="4886325" y="24970740"/>
          <a:ext cx="9835515" cy="1310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8543639A-302F-460E-AE80-16651DDF811C}"/>
            </a:ext>
          </a:extLst>
        </xdr:cNvPr>
        <xdr:cNvSpPr/>
      </xdr:nvSpPr>
      <xdr:spPr bwMode="auto">
        <a:xfrm>
          <a:off x="1543050" y="26372820"/>
          <a:ext cx="563880" cy="510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49A68766-E13C-45F8-BA10-E2C25DFCBBE0}"/>
            </a:ext>
          </a:extLst>
        </xdr:cNvPr>
        <xdr:cNvSpPr/>
      </xdr:nvSpPr>
      <xdr:spPr bwMode="auto">
        <a:xfrm>
          <a:off x="1733550" y="26982420"/>
          <a:ext cx="67818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95ADD248-31E3-47C0-9028-7F696490EE6A}"/>
            </a:ext>
          </a:extLst>
        </xdr:cNvPr>
        <xdr:cNvSpPr/>
      </xdr:nvSpPr>
      <xdr:spPr bwMode="auto">
        <a:xfrm>
          <a:off x="1657350" y="27774900"/>
          <a:ext cx="708660" cy="4267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63249C9A-DE65-43B4-9A6D-2E5E42958258}"/>
            </a:ext>
          </a:extLst>
        </xdr:cNvPr>
        <xdr:cNvSpPr/>
      </xdr:nvSpPr>
      <xdr:spPr bwMode="auto">
        <a:xfrm>
          <a:off x="1733550" y="28514040"/>
          <a:ext cx="792480" cy="464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AAB9F4C9-AA3A-470B-8049-ED442206E4EB}"/>
            </a:ext>
          </a:extLst>
        </xdr:cNvPr>
        <xdr:cNvSpPr/>
      </xdr:nvSpPr>
      <xdr:spPr bwMode="auto">
        <a:xfrm>
          <a:off x="1626870" y="29245560"/>
          <a:ext cx="256413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CB94BE0F-545F-4AD2-944A-9606BFAB7D1B}"/>
            </a:ext>
          </a:extLst>
        </xdr:cNvPr>
        <xdr:cNvSpPr/>
      </xdr:nvSpPr>
      <xdr:spPr bwMode="auto">
        <a:xfrm>
          <a:off x="3200400" y="19712940"/>
          <a:ext cx="448818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994AE416-2402-48CB-83BF-21F57049CCF6}"/>
            </a:ext>
          </a:extLst>
        </xdr:cNvPr>
        <xdr:cNvSpPr/>
      </xdr:nvSpPr>
      <xdr:spPr bwMode="auto">
        <a:xfrm>
          <a:off x="3756660" y="335280"/>
          <a:ext cx="3406140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26D1F9E7-DC26-41F6-A96F-972B364D418B}"/>
            </a:ext>
          </a:extLst>
        </xdr:cNvPr>
        <xdr:cNvSpPr/>
      </xdr:nvSpPr>
      <xdr:spPr bwMode="auto">
        <a:xfrm>
          <a:off x="1973580" y="685800"/>
          <a:ext cx="190500" cy="220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5070F60D-A3DA-4F7E-B0F2-ED203D87F421}"/>
            </a:ext>
          </a:extLst>
        </xdr:cNvPr>
        <xdr:cNvSpPr/>
      </xdr:nvSpPr>
      <xdr:spPr bwMode="auto">
        <a:xfrm>
          <a:off x="2918460" y="525780"/>
          <a:ext cx="495300" cy="358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740A2ED3-BAEB-446D-840F-1419B98A09BC}"/>
            </a:ext>
          </a:extLst>
        </xdr:cNvPr>
        <xdr:cNvSpPr/>
      </xdr:nvSpPr>
      <xdr:spPr bwMode="auto">
        <a:xfrm>
          <a:off x="9342120" y="434340"/>
          <a:ext cx="3674745" cy="5638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27BEFB52-B78F-4745-A89E-F764825EF221}"/>
            </a:ext>
          </a:extLst>
        </xdr:cNvPr>
        <xdr:cNvSpPr/>
      </xdr:nvSpPr>
      <xdr:spPr bwMode="auto">
        <a:xfrm>
          <a:off x="8016240" y="822960"/>
          <a:ext cx="31242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37B092B0-AAE2-44B4-9E7E-1959C40E95A2}"/>
            </a:ext>
          </a:extLst>
        </xdr:cNvPr>
        <xdr:cNvSpPr/>
      </xdr:nvSpPr>
      <xdr:spPr bwMode="auto">
        <a:xfrm>
          <a:off x="15401925" y="662940"/>
          <a:ext cx="2286000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B3BF-8C69-4571-9DC9-21B96F372B64}">
  <dimension ref="A1:AI7"/>
  <sheetViews>
    <sheetView zoomScale="90" zoomScaleNormal="90" workbookViewId="0">
      <pane xSplit="8" ySplit="1" topLeftCell="I3" activePane="bottomRight" state="frozen"/>
      <selection pane="topRight" activeCell="I1" sqref="I1"/>
      <selection pane="bottomLeft" activeCell="A2" sqref="A2"/>
      <selection pane="bottomRight" activeCell="S11" sqref="S11"/>
    </sheetView>
  </sheetViews>
  <sheetFormatPr defaultRowHeight="14.4" x14ac:dyDescent="0.3"/>
  <cols>
    <col min="1" max="1" width="18.5546875" bestFit="1" customWidth="1"/>
    <col min="2" max="2" width="51.6640625" bestFit="1" customWidth="1"/>
    <col min="3" max="3" width="18.33203125" customWidth="1"/>
    <col min="4" max="13" width="8.88671875" customWidth="1"/>
    <col min="14" max="14" width="10.6640625" customWidth="1"/>
    <col min="15" max="20" width="8.88671875" customWidth="1"/>
    <col min="21" max="21" width="8.88671875" style="115" customWidth="1"/>
    <col min="22" max="22" width="8.88671875" customWidth="1"/>
    <col min="23" max="23" width="13.33203125" style="55" customWidth="1"/>
    <col min="24" max="24" width="8.88671875" style="55" customWidth="1"/>
    <col min="25" max="25" width="13.6640625" customWidth="1"/>
    <col min="26" max="26" width="12.6640625" customWidth="1"/>
    <col min="27" max="27" width="8.44140625" style="175" customWidth="1"/>
    <col min="28" max="28" width="12.6640625" customWidth="1"/>
    <col min="29" max="29" width="8.44140625" style="175" customWidth="1"/>
    <col min="30" max="30" width="12.6640625" customWidth="1"/>
    <col min="31" max="31" width="8.44140625" style="175" customWidth="1"/>
    <col min="33" max="33" width="22.109375" bestFit="1" customWidth="1"/>
  </cols>
  <sheetData>
    <row r="1" spans="1:35" ht="79.8" x14ac:dyDescent="0.3">
      <c r="A1" s="159" t="s">
        <v>184</v>
      </c>
      <c r="B1" s="160" t="s">
        <v>185</v>
      </c>
      <c r="C1" s="160" t="s">
        <v>186</v>
      </c>
      <c r="D1" s="160" t="s">
        <v>187</v>
      </c>
      <c r="E1" s="161" t="s">
        <v>188</v>
      </c>
      <c r="F1" s="161" t="s">
        <v>189</v>
      </c>
      <c r="G1" s="162" t="s">
        <v>190</v>
      </c>
      <c r="H1" s="162" t="s">
        <v>191</v>
      </c>
      <c r="I1" s="163" t="s">
        <v>192</v>
      </c>
      <c r="J1" s="164" t="s">
        <v>193</v>
      </c>
      <c r="K1" s="165" t="s">
        <v>194</v>
      </c>
      <c r="L1" s="165" t="s">
        <v>195</v>
      </c>
      <c r="M1" s="166" t="s">
        <v>196</v>
      </c>
      <c r="N1" s="166" t="s">
        <v>197</v>
      </c>
      <c r="O1" s="166" t="s">
        <v>198</v>
      </c>
      <c r="P1" s="166" t="s">
        <v>199</v>
      </c>
      <c r="Q1" s="166" t="s">
        <v>200</v>
      </c>
      <c r="R1" s="167" t="s">
        <v>201</v>
      </c>
      <c r="S1" s="166" t="s">
        <v>202</v>
      </c>
      <c r="T1" s="167" t="s">
        <v>203</v>
      </c>
      <c r="U1" s="169" t="s">
        <v>204</v>
      </c>
      <c r="V1" s="168" t="s">
        <v>205</v>
      </c>
      <c r="W1" s="170" t="s">
        <v>206</v>
      </c>
      <c r="X1" s="169" t="s">
        <v>207</v>
      </c>
      <c r="Y1" s="169" t="s">
        <v>208</v>
      </c>
      <c r="Z1" s="169" t="s">
        <v>220</v>
      </c>
      <c r="AA1" s="173" t="s">
        <v>136</v>
      </c>
      <c r="AB1" s="169" t="s">
        <v>221</v>
      </c>
      <c r="AC1" s="173" t="s">
        <v>136</v>
      </c>
      <c r="AD1" s="169" t="s">
        <v>222</v>
      </c>
      <c r="AE1" s="173" t="s">
        <v>136</v>
      </c>
      <c r="AF1" s="168" t="s">
        <v>209</v>
      </c>
      <c r="AG1" t="s">
        <v>254</v>
      </c>
    </row>
    <row r="2" spans="1:35" x14ac:dyDescent="0.3">
      <c r="A2" s="182" t="s">
        <v>216</v>
      </c>
      <c r="B2" s="182" t="s">
        <v>217</v>
      </c>
      <c r="C2" s="182" t="s">
        <v>210</v>
      </c>
      <c r="D2" s="182" t="s">
        <v>211</v>
      </c>
      <c r="E2" s="183">
        <v>29</v>
      </c>
      <c r="F2" s="183" t="s">
        <v>218</v>
      </c>
      <c r="G2" s="183">
        <v>1</v>
      </c>
      <c r="H2" s="184">
        <v>44677</v>
      </c>
      <c r="I2" s="185">
        <v>283.83</v>
      </c>
      <c r="J2" s="182" t="s">
        <v>212</v>
      </c>
      <c r="K2" s="186">
        <v>503146.8</v>
      </c>
      <c r="L2" s="186">
        <v>449327.2</v>
      </c>
      <c r="M2" s="187">
        <v>130.45400000000001</v>
      </c>
      <c r="N2" s="192">
        <v>3.6940459585380001</v>
      </c>
      <c r="O2" s="187">
        <v>7.9553000000000003</v>
      </c>
      <c r="P2" s="187">
        <v>93.75</v>
      </c>
      <c r="Q2" s="187">
        <v>16.100000000000001</v>
      </c>
      <c r="R2" s="187">
        <v>4.4000000000000004</v>
      </c>
      <c r="S2" s="187">
        <v>37.119999999999997</v>
      </c>
      <c r="T2" s="187">
        <v>101.6</v>
      </c>
      <c r="U2" s="188">
        <v>1.2020000000000001E-6</v>
      </c>
      <c r="V2" s="182" t="s">
        <v>168</v>
      </c>
      <c r="W2" s="189">
        <v>2.7505989568683265</v>
      </c>
      <c r="X2" s="188">
        <v>4.5999999999999999E-3</v>
      </c>
      <c r="Y2" s="188">
        <v>1.6206884402635382E-5</v>
      </c>
      <c r="Z2" s="188"/>
      <c r="AA2" s="190"/>
      <c r="AB2" s="188">
        <f>AVERAGE(Y2:Y4)</f>
        <v>2.0959512805612309E-5</v>
      </c>
      <c r="AC2" s="190">
        <v>3</v>
      </c>
      <c r="AD2" s="188"/>
      <c r="AE2" s="190"/>
      <c r="AF2" s="183" t="s">
        <v>213</v>
      </c>
      <c r="AG2" s="191">
        <f>Y2/W2</f>
        <v>5.8921291895957113E-6</v>
      </c>
    </row>
    <row r="3" spans="1:35" x14ac:dyDescent="0.3">
      <c r="A3" s="182" t="s">
        <v>216</v>
      </c>
      <c r="B3" s="182" t="s">
        <v>217</v>
      </c>
      <c r="C3" s="182" t="s">
        <v>210</v>
      </c>
      <c r="D3" s="182" t="s">
        <v>211</v>
      </c>
      <c r="E3" s="183">
        <v>29</v>
      </c>
      <c r="F3" s="183" t="s">
        <v>218</v>
      </c>
      <c r="G3" s="183">
        <v>2</v>
      </c>
      <c r="H3" s="184">
        <v>44678</v>
      </c>
      <c r="I3" s="185">
        <v>265.79000000000002</v>
      </c>
      <c r="J3" s="182" t="s">
        <v>212</v>
      </c>
      <c r="K3" s="186">
        <v>509924.1</v>
      </c>
      <c r="L3" s="186">
        <v>451243.4</v>
      </c>
      <c r="M3" s="187">
        <v>131.46700000000001</v>
      </c>
      <c r="N3" s="192">
        <v>3.7227309245490003</v>
      </c>
      <c r="O3" s="187">
        <v>7.2988</v>
      </c>
      <c r="P3" s="187">
        <v>95.29</v>
      </c>
      <c r="Q3" s="187">
        <v>16.8</v>
      </c>
      <c r="R3" s="187">
        <v>4.0999999999999996</v>
      </c>
      <c r="S3" s="187">
        <v>37.619999999999997</v>
      </c>
      <c r="T3" s="187">
        <v>102</v>
      </c>
      <c r="U3" s="188">
        <v>1.556E-6</v>
      </c>
      <c r="V3" s="182" t="s">
        <v>168</v>
      </c>
      <c r="W3" s="189">
        <v>3.5606755215367025</v>
      </c>
      <c r="X3" s="188">
        <v>6.0000000000000001E-3</v>
      </c>
      <c r="Y3" s="188">
        <v>2.2574212724331237E-5</v>
      </c>
      <c r="Z3" s="188"/>
      <c r="AA3" s="190"/>
      <c r="AB3" s="188"/>
      <c r="AC3" s="190"/>
      <c r="AD3" s="188"/>
      <c r="AE3" s="190"/>
      <c r="AF3" s="183" t="s">
        <v>213</v>
      </c>
      <c r="AG3" s="191">
        <f t="shared" ref="AG3:AG7" si="0">Y3/W3</f>
        <v>6.3398679794863045E-6</v>
      </c>
    </row>
    <row r="4" spans="1:35" x14ac:dyDescent="0.3">
      <c r="A4" s="182" t="s">
        <v>216</v>
      </c>
      <c r="B4" s="182" t="s">
        <v>217</v>
      </c>
      <c r="C4" s="182" t="s">
        <v>210</v>
      </c>
      <c r="D4" s="182" t="s">
        <v>211</v>
      </c>
      <c r="E4" s="183">
        <v>29</v>
      </c>
      <c r="F4" s="183" t="s">
        <v>218</v>
      </c>
      <c r="G4" s="183">
        <v>3</v>
      </c>
      <c r="H4" s="184">
        <v>44678</v>
      </c>
      <c r="I4" s="185">
        <v>228.24</v>
      </c>
      <c r="J4" s="182" t="s">
        <v>212</v>
      </c>
      <c r="K4" s="186">
        <v>512770.5</v>
      </c>
      <c r="L4" s="186">
        <v>453479</v>
      </c>
      <c r="M4" s="187">
        <v>132.39599999999999</v>
      </c>
      <c r="N4" s="192">
        <v>3.7490372754119994</v>
      </c>
      <c r="O4" s="187">
        <v>7.6323999999999996</v>
      </c>
      <c r="P4" s="187">
        <v>95.46</v>
      </c>
      <c r="Q4" s="187">
        <v>16.2</v>
      </c>
      <c r="R4" s="187">
        <v>4.8</v>
      </c>
      <c r="S4" s="187">
        <v>37.83</v>
      </c>
      <c r="T4" s="187">
        <v>102.2</v>
      </c>
      <c r="U4" s="188">
        <v>1.407E-6</v>
      </c>
      <c r="V4" s="182" t="s">
        <v>168</v>
      </c>
      <c r="W4" s="189">
        <v>3.2197110917751544</v>
      </c>
      <c r="X4" s="188">
        <v>5.4999999999999997E-3</v>
      </c>
      <c r="Y4" s="188">
        <v>2.409744128987031E-5</v>
      </c>
      <c r="Z4" s="188"/>
      <c r="AA4" s="190"/>
      <c r="AB4" s="188"/>
      <c r="AC4" s="190"/>
      <c r="AD4" s="188"/>
      <c r="AE4" s="190"/>
      <c r="AF4" s="183" t="s">
        <v>214</v>
      </c>
      <c r="AG4" s="191">
        <f t="shared" si="0"/>
        <v>7.4843489378372874E-6</v>
      </c>
    </row>
    <row r="5" spans="1:35" x14ac:dyDescent="0.3">
      <c r="A5" s="182" t="s">
        <v>215</v>
      </c>
      <c r="B5" s="182" t="s">
        <v>219</v>
      </c>
      <c r="C5" s="182" t="s">
        <v>210</v>
      </c>
      <c r="D5" s="182" t="s">
        <v>211</v>
      </c>
      <c r="E5" s="183">
        <v>29</v>
      </c>
      <c r="F5" s="183" t="s">
        <v>218</v>
      </c>
      <c r="G5" s="183">
        <v>1</v>
      </c>
      <c r="H5" s="184">
        <v>44691</v>
      </c>
      <c r="I5" s="185">
        <v>86.2</v>
      </c>
      <c r="J5" s="182" t="s">
        <v>212</v>
      </c>
      <c r="K5" s="186">
        <v>481973.2</v>
      </c>
      <c r="L5" s="186">
        <v>352461.5</v>
      </c>
      <c r="M5" s="187">
        <v>120.804</v>
      </c>
      <c r="N5" s="192">
        <v>3.4207883849880001</v>
      </c>
      <c r="O5" s="187">
        <v>4.5743999999999998</v>
      </c>
      <c r="P5" s="187">
        <v>218.33</v>
      </c>
      <c r="Q5" s="187">
        <v>18.7</v>
      </c>
      <c r="R5" s="187">
        <v>1.5</v>
      </c>
      <c r="S5" s="187">
        <v>84.53</v>
      </c>
      <c r="T5" s="187">
        <v>102.8</v>
      </c>
      <c r="U5" s="188">
        <v>2.6199999999999999E-7</v>
      </c>
      <c r="V5" s="182" t="s">
        <v>168</v>
      </c>
      <c r="W5" s="189">
        <v>0.59954819192970177</v>
      </c>
      <c r="X5" s="188">
        <v>7.9199999999999995E-4</v>
      </c>
      <c r="Y5" s="188">
        <v>9.1879350348027827E-6</v>
      </c>
      <c r="Z5" s="188"/>
      <c r="AA5" s="190"/>
      <c r="AB5" s="188">
        <f>AVERAGE(Y5:Y7)</f>
        <v>8.9735886016688854E-6</v>
      </c>
      <c r="AC5" s="190">
        <v>3</v>
      </c>
      <c r="AD5" s="188">
        <f>AVERAGE(Y5:Y7)</f>
        <v>8.9735886016688854E-6</v>
      </c>
      <c r="AE5" s="190">
        <v>3</v>
      </c>
      <c r="AF5" s="183" t="s">
        <v>213</v>
      </c>
      <c r="AG5" s="191">
        <f t="shared" si="0"/>
        <v>1.5324764812033804E-5</v>
      </c>
    </row>
    <row r="6" spans="1:35" x14ac:dyDescent="0.3">
      <c r="A6" s="182" t="s">
        <v>215</v>
      </c>
      <c r="B6" s="182" t="s">
        <v>219</v>
      </c>
      <c r="C6" s="182" t="s">
        <v>210</v>
      </c>
      <c r="D6" s="182" t="s">
        <v>211</v>
      </c>
      <c r="E6" s="183">
        <v>29</v>
      </c>
      <c r="F6" s="183" t="s">
        <v>218</v>
      </c>
      <c r="G6" s="183">
        <v>2</v>
      </c>
      <c r="H6" s="184">
        <v>44691</v>
      </c>
      <c r="I6" s="185">
        <v>80.7</v>
      </c>
      <c r="J6" s="182" t="s">
        <v>212</v>
      </c>
      <c r="K6" s="186">
        <v>484596</v>
      </c>
      <c r="L6" s="186">
        <v>355227</v>
      </c>
      <c r="M6" s="187">
        <v>121.614</v>
      </c>
      <c r="N6" s="192">
        <v>3.4437250310579999</v>
      </c>
      <c r="O6" s="187">
        <v>4.375</v>
      </c>
      <c r="P6" s="187">
        <v>218.13</v>
      </c>
      <c r="Q6" s="187">
        <v>18.7</v>
      </c>
      <c r="R6" s="187">
        <v>1.5</v>
      </c>
      <c r="S6" s="187">
        <v>84.99</v>
      </c>
      <c r="T6" s="187">
        <v>102.7</v>
      </c>
      <c r="U6" s="188">
        <v>2.4499999999999998E-7</v>
      </c>
      <c r="V6" s="182" t="s">
        <v>168</v>
      </c>
      <c r="W6" s="189">
        <v>0.560646210010599</v>
      </c>
      <c r="X6" s="188">
        <v>7.4200000000000004E-4</v>
      </c>
      <c r="Y6" s="188">
        <v>9.1945477075588607E-6</v>
      </c>
      <c r="Z6" s="188"/>
      <c r="AA6" s="190"/>
      <c r="AB6" s="188"/>
      <c r="AC6" s="190"/>
      <c r="AD6" s="188"/>
      <c r="AE6" s="190"/>
      <c r="AF6" s="183" t="s">
        <v>214</v>
      </c>
      <c r="AG6" s="191">
        <f t="shared" si="0"/>
        <v>1.6399910573523789E-5</v>
      </c>
    </row>
    <row r="7" spans="1:35" x14ac:dyDescent="0.3">
      <c r="A7" s="182" t="s">
        <v>215</v>
      </c>
      <c r="B7" s="182" t="s">
        <v>219</v>
      </c>
      <c r="C7" s="182" t="s">
        <v>210</v>
      </c>
      <c r="D7" s="182" t="s">
        <v>211</v>
      </c>
      <c r="E7" s="183">
        <v>29</v>
      </c>
      <c r="F7" s="183" t="s">
        <v>218</v>
      </c>
      <c r="G7" s="183">
        <v>3</v>
      </c>
      <c r="H7" s="184">
        <v>44692</v>
      </c>
      <c r="I7" s="185">
        <v>86.2</v>
      </c>
      <c r="J7" s="182" t="s">
        <v>212</v>
      </c>
      <c r="K7" s="186">
        <v>482486.3</v>
      </c>
      <c r="L7" s="186">
        <v>350538.5</v>
      </c>
      <c r="M7" s="187">
        <v>120.997</v>
      </c>
      <c r="N7" s="192">
        <v>3.4262535364589999</v>
      </c>
      <c r="O7" s="187">
        <v>5.3171999999999997</v>
      </c>
      <c r="P7" s="187">
        <v>219.71</v>
      </c>
      <c r="Q7" s="187">
        <v>19</v>
      </c>
      <c r="R7" s="187">
        <v>1.7</v>
      </c>
      <c r="S7" s="187">
        <v>84.62</v>
      </c>
      <c r="T7" s="187">
        <v>103.5</v>
      </c>
      <c r="U7" s="188">
        <v>2.4499999999999998E-7</v>
      </c>
      <c r="V7" s="182" t="s">
        <v>168</v>
      </c>
      <c r="W7" s="189">
        <v>0.560646210010599</v>
      </c>
      <c r="X7" s="188">
        <v>7.36E-4</v>
      </c>
      <c r="Y7" s="188">
        <v>8.5382830626450112E-6</v>
      </c>
      <c r="Z7" s="188"/>
      <c r="AA7" s="190"/>
      <c r="AB7" s="188"/>
      <c r="AC7" s="190"/>
      <c r="AD7" s="188"/>
      <c r="AE7" s="190"/>
      <c r="AF7" s="183" t="s">
        <v>213</v>
      </c>
      <c r="AG7" s="193">
        <f t="shared" si="0"/>
        <v>1.5229360174366639E-5</v>
      </c>
      <c r="AH7" s="111"/>
      <c r="AI7" s="111"/>
    </row>
  </sheetData>
  <sheetProtection algorithmName="SHA-512" hashValue="Eyn6VgVdiqZyH4Qw8eQRu0deqLkJsuLZrYNOYjM3O+JW4+UZ8aCAlEb16vgAjhIAZal50Q0CsgiD9SNtF5Lksw==" saltValue="/6n8G4ANPetOe9P8H/C2qA==" spinCount="100000" sheet="1" objects="1" scenarios="1"/>
  <dataValidations count="1">
    <dataValidation type="list" allowBlank="1" showInputMessage="1" showErrorMessage="1" sqref="F2:F4" xr:uid="{44FD888C-B5D5-4391-B122-329F86DEFFC2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CF74E-B582-470A-B36E-ABD732DF384C}">
  <sheetPr>
    <tabColor theme="2" tint="-0.249977111117893"/>
    <pageSetUpPr fitToPage="1"/>
  </sheetPr>
  <dimension ref="A1:AE200"/>
  <sheetViews>
    <sheetView zoomScale="90" zoomScaleNormal="90" workbookViewId="0">
      <selection activeCell="B92" sqref="B92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73" t="s">
        <v>41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</row>
    <row r="2" spans="1:31" ht="39.6" x14ac:dyDescent="0.25">
      <c r="A2" s="3" t="s">
        <v>43</v>
      </c>
      <c r="B2" s="4" t="s">
        <v>249</v>
      </c>
      <c r="C2" s="4" t="s">
        <v>250</v>
      </c>
      <c r="D2" s="4" t="s">
        <v>251</v>
      </c>
      <c r="E2" s="4" t="s">
        <v>252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79">
        <v>1</v>
      </c>
      <c r="B3" s="80">
        <v>6.6200000000000001E-6</v>
      </c>
      <c r="C3" s="67">
        <v>1.5858767205266308E-6</v>
      </c>
      <c r="D3" s="67">
        <v>9.1879350348027827E-6</v>
      </c>
      <c r="E3" s="67">
        <v>2.8817541111981207E-5</v>
      </c>
      <c r="F3" s="67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x14ac:dyDescent="0.25">
      <c r="A4" s="79">
        <v>2</v>
      </c>
      <c r="B4" s="80">
        <v>6.7422680412371127E-6</v>
      </c>
      <c r="C4" s="67">
        <v>4.4111906310995448E-6</v>
      </c>
      <c r="D4" s="67">
        <v>9.1945477075588607E-6</v>
      </c>
      <c r="E4" s="67">
        <v>2.9180834621329211E-5</v>
      </c>
      <c r="F4" s="67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x14ac:dyDescent="0.25">
      <c r="A5" s="79">
        <v>3</v>
      </c>
      <c r="B5" s="80">
        <v>3.0103092783505156E-6</v>
      </c>
      <c r="C5" s="67">
        <v>1.1225806451612904E-5</v>
      </c>
      <c r="D5" s="67">
        <v>8.5382830626450112E-6</v>
      </c>
      <c r="E5" s="67">
        <v>1.9621978021978024E-5</v>
      </c>
      <c r="F5" s="67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</row>
    <row r="6" spans="1:31" x14ac:dyDescent="0.25">
      <c r="A6" s="79">
        <v>4</v>
      </c>
      <c r="B6" s="67"/>
      <c r="C6" s="67">
        <v>1.3229104028863499E-5</v>
      </c>
      <c r="D6" s="67"/>
      <c r="E6" s="68">
        <v>1.6206884402635382E-5</v>
      </c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</row>
    <row r="7" spans="1:31" x14ac:dyDescent="0.25">
      <c r="A7" s="79">
        <v>5</v>
      </c>
      <c r="B7" s="67"/>
      <c r="C7" s="67"/>
      <c r="D7" s="67"/>
      <c r="E7" s="67">
        <v>2.2574212724331237E-5</v>
      </c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</row>
    <row r="8" spans="1:31" x14ac:dyDescent="0.25">
      <c r="A8" s="79">
        <v>6</v>
      </c>
      <c r="B8" s="67"/>
      <c r="C8" s="67"/>
      <c r="D8" s="67"/>
      <c r="E8" s="67">
        <v>2.409744128987031E-5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</row>
    <row r="9" spans="1:31" x14ac:dyDescent="0.25">
      <c r="A9" s="79">
        <v>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</row>
    <row r="10" spans="1:31" x14ac:dyDescent="0.25">
      <c r="A10" s="79">
        <v>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</row>
    <row r="11" spans="1:31" x14ac:dyDescent="0.25">
      <c r="A11" s="79">
        <v>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</row>
    <row r="12" spans="1:31" x14ac:dyDescent="0.25">
      <c r="A12" s="79">
        <v>10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</row>
    <row r="13" spans="1:31" x14ac:dyDescent="0.25">
      <c r="A13" s="79">
        <v>11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</row>
    <row r="14" spans="1:31" x14ac:dyDescent="0.25">
      <c r="A14" s="79">
        <v>12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</row>
    <row r="15" spans="1:31" x14ac:dyDescent="0.25">
      <c r="A15" s="79">
        <v>13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</row>
    <row r="16" spans="1:31" x14ac:dyDescent="0.25">
      <c r="A16" s="79">
        <v>14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</row>
    <row r="17" spans="1:31" x14ac:dyDescent="0.25">
      <c r="A17" s="79">
        <v>15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</row>
    <row r="18" spans="1:31" x14ac:dyDescent="0.25">
      <c r="A18" s="79">
        <v>16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</row>
    <row r="19" spans="1:31" x14ac:dyDescent="0.25">
      <c r="A19" s="79">
        <v>17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</row>
    <row r="20" spans="1:31" x14ac:dyDescent="0.25">
      <c r="A20" s="79">
        <v>18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</row>
    <row r="21" spans="1:31" x14ac:dyDescent="0.25">
      <c r="A21" s="79">
        <v>19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</row>
    <row r="22" spans="1:31" x14ac:dyDescent="0.25">
      <c r="A22" s="79">
        <v>20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</row>
    <row r="23" spans="1:31" x14ac:dyDescent="0.25">
      <c r="A23" s="79">
        <v>21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</row>
    <row r="24" spans="1:31" x14ac:dyDescent="0.25">
      <c r="A24" s="79">
        <v>22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</row>
    <row r="25" spans="1:31" x14ac:dyDescent="0.25">
      <c r="A25" s="79">
        <v>23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</row>
    <row r="26" spans="1:31" x14ac:dyDescent="0.25">
      <c r="A26" s="79">
        <v>24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</row>
    <row r="27" spans="1:31" x14ac:dyDescent="0.25">
      <c r="A27" s="79">
        <v>25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</row>
    <row r="28" spans="1:31" x14ac:dyDescent="0.25">
      <c r="A28" s="79">
        <v>26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</row>
    <row r="29" spans="1:31" x14ac:dyDescent="0.25">
      <c r="A29" s="79">
        <v>27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x14ac:dyDescent="0.25">
      <c r="A30" s="79">
        <v>28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</row>
    <row r="31" spans="1:31" x14ac:dyDescent="0.25">
      <c r="A31" s="79">
        <v>29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</row>
    <row r="32" spans="1:31" x14ac:dyDescent="0.25">
      <c r="A32" s="79">
        <v>30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</row>
    <row r="33" spans="1:31" x14ac:dyDescent="0.25">
      <c r="A33" s="79">
        <v>31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</row>
    <row r="34" spans="1:31" x14ac:dyDescent="0.25">
      <c r="A34" s="79">
        <v>32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</row>
    <row r="35" spans="1:31" x14ac:dyDescent="0.25">
      <c r="A35" s="81">
        <v>33</v>
      </c>
      <c r="B35" s="68"/>
      <c r="C35" s="68"/>
      <c r="D35" s="68"/>
      <c r="E35" s="68"/>
      <c r="F35" s="68"/>
      <c r="G35" s="68"/>
      <c r="H35" s="68"/>
      <c r="I35" s="68"/>
      <c r="J35" s="68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</row>
    <row r="36" spans="1:31" x14ac:dyDescent="0.25">
      <c r="A36" s="81">
        <v>34</v>
      </c>
      <c r="B36" s="68"/>
      <c r="C36" s="68"/>
      <c r="D36" s="68"/>
      <c r="E36" s="68"/>
      <c r="F36" s="68"/>
      <c r="G36" s="68"/>
      <c r="H36" s="68"/>
      <c r="I36" s="68"/>
      <c r="J36" s="68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</row>
    <row r="37" spans="1:31" x14ac:dyDescent="0.25">
      <c r="A37" s="81">
        <v>35</v>
      </c>
      <c r="B37" s="68"/>
      <c r="C37" s="68"/>
      <c r="D37" s="68"/>
      <c r="E37" s="68"/>
      <c r="F37" s="68"/>
      <c r="G37" s="68"/>
      <c r="H37" s="68"/>
      <c r="I37" s="68"/>
      <c r="J37" s="68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</row>
    <row r="38" spans="1:31" s="7" customFormat="1" ht="14.4" x14ac:dyDescent="0.3">
      <c r="A38" s="206" t="s">
        <v>85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45</v>
      </c>
      <c r="B40" s="96" t="s">
        <v>41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46</v>
      </c>
      <c r="B41" s="97">
        <f>COUNT(B3:AE37)</f>
        <v>16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47</v>
      </c>
      <c r="B42" s="133">
        <f>KURT(B3:AE37)</f>
        <v>-0.92044922545775254</v>
      </c>
      <c r="C42" s="5"/>
      <c r="D42" s="5"/>
      <c r="E42" s="5"/>
      <c r="F42" t="s">
        <v>53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49</v>
      </c>
      <c r="B43" s="99">
        <f>SQRT(24*B41*(B41^2-1)/((B41-2)*(B41+3)*(B41-3)*(B41+5)))</f>
        <v>1.1612174689006989</v>
      </c>
      <c r="C43" s="5"/>
      <c r="D43" s="5"/>
      <c r="E43" s="5"/>
      <c r="F43" s="129" t="s">
        <v>55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51</v>
      </c>
      <c r="B44" s="97" t="str">
        <f>IF(ABS(B42/B43)&gt;NORMSINV(1-0.05/2),"non normal","normal")</f>
        <v>normal</v>
      </c>
      <c r="C44" s="5"/>
      <c r="D44" s="5"/>
      <c r="E44" s="5"/>
      <c r="F44" t="s">
        <v>57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52</v>
      </c>
      <c r="B45" s="132">
        <f>SKEW(B3:AE37)</f>
        <v>0.57650426544159383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54</v>
      </c>
      <c r="B46" s="97">
        <f>SQRT((6*B41*(B41-1))/((B41-2)*(B41+1)*(B41+3)))</f>
        <v>0.56430768800396502</v>
      </c>
      <c r="C46" s="96" t="s">
        <v>59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56</v>
      </c>
      <c r="B47" s="97" t="str">
        <f>IF(ABS(B45/B46)&gt;NORMSINV(1-0.05/2),"non normal","normal")</f>
        <v>normal</v>
      </c>
      <c r="C47" s="97" t="str">
        <f>IF(AND(B44="normal", B47="normal"),"normal", "non normal")</f>
        <v>normal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86</v>
      </c>
      <c r="B50" s="13">
        <f t="shared" ref="B50:AE50" si="0">COUNT(B3:B37)</f>
        <v>3</v>
      </c>
      <c r="C50" s="13">
        <f t="shared" si="0"/>
        <v>4</v>
      </c>
      <c r="D50" s="13">
        <f t="shared" si="0"/>
        <v>3</v>
      </c>
      <c r="E50" s="13">
        <f t="shared" si="0"/>
        <v>6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87</v>
      </c>
      <c r="B52" s="14">
        <f>COUNTA(B2:AE2)</f>
        <v>4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88</v>
      </c>
      <c r="B55" s="13">
        <f>SUM(B50:AE50)</f>
        <v>16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15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89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90</v>
      </c>
      <c r="B67" s="61">
        <f t="shared" ref="B67:AE67" si="1">AVERAGE(B3:B37)</f>
        <v>5.4575257731958764E-6</v>
      </c>
      <c r="C67" s="61">
        <f t="shared" si="1"/>
        <v>7.6129944580256446E-6</v>
      </c>
      <c r="D67" s="61">
        <f t="shared" si="1"/>
        <v>8.9735886016688854E-6</v>
      </c>
      <c r="E67" s="61">
        <f t="shared" si="1"/>
        <v>2.3416482028687562E-5</v>
      </c>
      <c r="F67" s="61" t="e">
        <f t="shared" si="1"/>
        <v>#DIV/0!</v>
      </c>
      <c r="G67" s="61" t="e">
        <f t="shared" si="1"/>
        <v>#DIV/0!</v>
      </c>
      <c r="H67" s="61" t="e">
        <f t="shared" si="1"/>
        <v>#DIV/0!</v>
      </c>
      <c r="I67" s="61" t="e">
        <f t="shared" si="1"/>
        <v>#DIV/0!</v>
      </c>
      <c r="J67" s="61" t="e">
        <f t="shared" si="1"/>
        <v>#DIV/0!</v>
      </c>
      <c r="K67" s="61" t="e">
        <f t="shared" si="1"/>
        <v>#DIV/0!</v>
      </c>
      <c r="L67" s="61" t="e">
        <f t="shared" si="1"/>
        <v>#DIV/0!</v>
      </c>
      <c r="M67" s="61" t="e">
        <f t="shared" si="1"/>
        <v>#DIV/0!</v>
      </c>
      <c r="N67" s="61" t="e">
        <f t="shared" si="1"/>
        <v>#DIV/0!</v>
      </c>
      <c r="O67" s="61" t="e">
        <f t="shared" si="1"/>
        <v>#DIV/0!</v>
      </c>
      <c r="P67" s="61" t="e">
        <f t="shared" si="1"/>
        <v>#DIV/0!</v>
      </c>
      <c r="Q67" s="61" t="e">
        <f t="shared" si="1"/>
        <v>#DIV/0!</v>
      </c>
      <c r="R67" s="61" t="e">
        <f t="shared" si="1"/>
        <v>#DIV/0!</v>
      </c>
      <c r="S67" s="61" t="e">
        <f t="shared" si="1"/>
        <v>#DIV/0!</v>
      </c>
      <c r="T67" s="61" t="e">
        <f t="shared" si="1"/>
        <v>#DIV/0!</v>
      </c>
      <c r="U67" s="61" t="e">
        <f t="shared" si="1"/>
        <v>#DIV/0!</v>
      </c>
      <c r="V67" s="61" t="e">
        <f t="shared" si="1"/>
        <v>#DIV/0!</v>
      </c>
      <c r="W67" s="61" t="e">
        <f t="shared" si="1"/>
        <v>#DIV/0!</v>
      </c>
      <c r="X67" s="61" t="e">
        <f t="shared" si="1"/>
        <v>#DIV/0!</v>
      </c>
      <c r="Y67" s="61" t="e">
        <f t="shared" si="1"/>
        <v>#DIV/0!</v>
      </c>
      <c r="Z67" s="61" t="e">
        <f t="shared" si="1"/>
        <v>#DIV/0!</v>
      </c>
      <c r="AA67" s="61" t="e">
        <f t="shared" si="1"/>
        <v>#DIV/0!</v>
      </c>
      <c r="AB67" s="61" t="e">
        <f t="shared" si="1"/>
        <v>#DIV/0!</v>
      </c>
      <c r="AC67" s="61" t="e">
        <f t="shared" si="1"/>
        <v>#DIV/0!</v>
      </c>
      <c r="AD67" s="61" t="e">
        <f t="shared" si="1"/>
        <v>#DIV/0!</v>
      </c>
      <c r="AE67" s="61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61">
        <f>AVERAGE(B3:AE37)</f>
        <v>1.3390263320551389E-5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91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92</v>
      </c>
      <c r="B79" s="17"/>
      <c r="C79" s="17"/>
      <c r="D79" s="61">
        <f>VAR(B3:AE37)</f>
        <v>8.0957229597858508E-11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93</v>
      </c>
      <c r="B85" s="75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94</v>
      </c>
      <c r="B88" s="61">
        <f>1/B55+1/B85</f>
        <v>0.39583333333333331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95</v>
      </c>
      <c r="B92" s="61">
        <f>D79*B88</f>
        <v>3.2045570049152323E-11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96</v>
      </c>
      <c r="B98" s="13"/>
      <c r="C98" s="61">
        <f>SQRT(B92)</f>
        <v>5.6608806778762196E-6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97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98</v>
      </c>
      <c r="B104" s="20" t="s">
        <v>99</v>
      </c>
      <c r="C104" s="13"/>
      <c r="D104" s="13"/>
      <c r="E104" s="13"/>
      <c r="F104" s="13"/>
      <c r="G104" s="13"/>
      <c r="H104" s="12">
        <f>TINV(2*0.01,B60)</f>
        <v>2.6024802950111221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100</v>
      </c>
      <c r="B107" s="13"/>
      <c r="D107" s="13"/>
      <c r="E107" s="13"/>
      <c r="F107" s="64">
        <f>B74+H104*C98</f>
        <v>2.8122593737133453E-5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BAAFE-373C-41AE-B39E-F7872DD4EA28}">
  <sheetPr>
    <tabColor theme="2" tint="-0.249977111117893"/>
    <pageSetUpPr fitToPage="1"/>
  </sheetPr>
  <dimension ref="A1:AE200"/>
  <sheetViews>
    <sheetView zoomScale="90" zoomScaleNormal="90" workbookViewId="0">
      <selection activeCell="B2" sqref="B2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73" t="s">
        <v>41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</row>
    <row r="2" spans="1:31" ht="39.6" x14ac:dyDescent="0.25">
      <c r="A2" s="3" t="s">
        <v>43</v>
      </c>
      <c r="B2" s="4" t="s">
        <v>249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79">
        <v>1</v>
      </c>
      <c r="B3" s="80">
        <v>6.6200000000000001E-6</v>
      </c>
      <c r="C3" s="67"/>
      <c r="D3" s="67"/>
      <c r="E3" s="67"/>
      <c r="F3" s="67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x14ac:dyDescent="0.25">
      <c r="A4" s="79">
        <v>2</v>
      </c>
      <c r="B4" s="80">
        <v>6.7422680412371127E-6</v>
      </c>
      <c r="C4" s="67"/>
      <c r="D4" s="67"/>
      <c r="E4" s="67"/>
      <c r="F4" s="67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x14ac:dyDescent="0.25">
      <c r="A5" s="79">
        <v>3</v>
      </c>
      <c r="B5" s="80">
        <v>3.0103092783505156E-6</v>
      </c>
      <c r="C5" s="67"/>
      <c r="D5" s="67"/>
      <c r="E5" s="67"/>
      <c r="F5" s="67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</row>
    <row r="6" spans="1:31" x14ac:dyDescent="0.25">
      <c r="A6" s="79">
        <v>4</v>
      </c>
      <c r="B6" s="67"/>
      <c r="C6" s="67"/>
      <c r="D6" s="67"/>
      <c r="E6" s="68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</row>
    <row r="7" spans="1:31" x14ac:dyDescent="0.25">
      <c r="A7" s="79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</row>
    <row r="8" spans="1:31" x14ac:dyDescent="0.25">
      <c r="A8" s="79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</row>
    <row r="9" spans="1:31" x14ac:dyDescent="0.25">
      <c r="A9" s="79">
        <v>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</row>
    <row r="10" spans="1:31" x14ac:dyDescent="0.25">
      <c r="A10" s="79">
        <v>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</row>
    <row r="11" spans="1:31" x14ac:dyDescent="0.25">
      <c r="A11" s="79">
        <v>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</row>
    <row r="12" spans="1:31" x14ac:dyDescent="0.25">
      <c r="A12" s="79">
        <v>10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</row>
    <row r="13" spans="1:31" x14ac:dyDescent="0.25">
      <c r="A13" s="79">
        <v>11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</row>
    <row r="14" spans="1:31" x14ac:dyDescent="0.25">
      <c r="A14" s="79">
        <v>12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</row>
    <row r="15" spans="1:31" x14ac:dyDescent="0.25">
      <c r="A15" s="79">
        <v>13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</row>
    <row r="16" spans="1:31" x14ac:dyDescent="0.25">
      <c r="A16" s="79">
        <v>14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</row>
    <row r="17" spans="1:31" x14ac:dyDescent="0.25">
      <c r="A17" s="79">
        <v>15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</row>
    <row r="18" spans="1:31" x14ac:dyDescent="0.25">
      <c r="A18" s="79">
        <v>16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</row>
    <row r="19" spans="1:31" x14ac:dyDescent="0.25">
      <c r="A19" s="79">
        <v>17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</row>
    <row r="20" spans="1:31" x14ac:dyDescent="0.25">
      <c r="A20" s="79">
        <v>18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</row>
    <row r="21" spans="1:31" x14ac:dyDescent="0.25">
      <c r="A21" s="79">
        <v>19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</row>
    <row r="22" spans="1:31" x14ac:dyDescent="0.25">
      <c r="A22" s="79">
        <v>20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</row>
    <row r="23" spans="1:31" x14ac:dyDescent="0.25">
      <c r="A23" s="79">
        <v>21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</row>
    <row r="24" spans="1:31" x14ac:dyDescent="0.25">
      <c r="A24" s="79">
        <v>22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</row>
    <row r="25" spans="1:31" x14ac:dyDescent="0.25">
      <c r="A25" s="79">
        <v>23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</row>
    <row r="26" spans="1:31" x14ac:dyDescent="0.25">
      <c r="A26" s="79">
        <v>24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</row>
    <row r="27" spans="1:31" x14ac:dyDescent="0.25">
      <c r="A27" s="79">
        <v>25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</row>
    <row r="28" spans="1:31" x14ac:dyDescent="0.25">
      <c r="A28" s="79">
        <v>26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</row>
    <row r="29" spans="1:31" x14ac:dyDescent="0.25">
      <c r="A29" s="79">
        <v>27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x14ac:dyDescent="0.25">
      <c r="A30" s="79">
        <v>28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</row>
    <row r="31" spans="1:31" x14ac:dyDescent="0.25">
      <c r="A31" s="79">
        <v>29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</row>
    <row r="32" spans="1:31" x14ac:dyDescent="0.25">
      <c r="A32" s="79">
        <v>30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</row>
    <row r="33" spans="1:31" x14ac:dyDescent="0.25">
      <c r="A33" s="79">
        <v>31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</row>
    <row r="34" spans="1:31" x14ac:dyDescent="0.25">
      <c r="A34" s="79">
        <v>32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</row>
    <row r="35" spans="1:31" x14ac:dyDescent="0.25">
      <c r="A35" s="81">
        <v>33</v>
      </c>
      <c r="B35" s="68"/>
      <c r="C35" s="68"/>
      <c r="D35" s="68"/>
      <c r="E35" s="68"/>
      <c r="F35" s="68"/>
      <c r="G35" s="68"/>
      <c r="H35" s="68"/>
      <c r="I35" s="68"/>
      <c r="J35" s="68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</row>
    <row r="36" spans="1:31" x14ac:dyDescent="0.25">
      <c r="A36" s="81">
        <v>34</v>
      </c>
      <c r="B36" s="68"/>
      <c r="C36" s="68"/>
      <c r="D36" s="68"/>
      <c r="E36" s="68"/>
      <c r="F36" s="68"/>
      <c r="G36" s="68"/>
      <c r="H36" s="68"/>
      <c r="I36" s="68"/>
      <c r="J36" s="68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</row>
    <row r="37" spans="1:31" x14ac:dyDescent="0.25">
      <c r="A37" s="81">
        <v>35</v>
      </c>
      <c r="B37" s="68"/>
      <c r="C37" s="68"/>
      <c r="D37" s="68"/>
      <c r="E37" s="68"/>
      <c r="F37" s="68"/>
      <c r="G37" s="68"/>
      <c r="H37" s="68"/>
      <c r="I37" s="68"/>
      <c r="J37" s="68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</row>
    <row r="38" spans="1:31" s="7" customFormat="1" ht="14.4" x14ac:dyDescent="0.3">
      <c r="A38" s="206" t="s">
        <v>85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45</v>
      </c>
      <c r="B40" s="96" t="s">
        <v>41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46</v>
      </c>
      <c r="B41" s="97">
        <f>COUNT(B3:AE37)</f>
        <v>3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47</v>
      </c>
      <c r="B42" s="133" t="e">
        <f>KURT(B3:AE37)</f>
        <v>#DIV/0!</v>
      </c>
      <c r="C42" s="5"/>
      <c r="D42" s="5"/>
      <c r="E42" s="5"/>
      <c r="F42" t="s">
        <v>53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49</v>
      </c>
      <c r="B43" s="99" t="e">
        <f>SQRT(24*B41*(B41^2-1)/((B41-2)*(B41+3)*(B41-3)*(B41+5)))</f>
        <v>#DIV/0!</v>
      </c>
      <c r="C43" s="5"/>
      <c r="D43" s="5"/>
      <c r="E43" s="5"/>
      <c r="F43" s="129" t="s">
        <v>55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51</v>
      </c>
      <c r="B44" s="97" t="e">
        <f>IF(ABS(B42/B43)&gt;NORMSINV(1-0.05/2),"non normal","normal")</f>
        <v>#DIV/0!</v>
      </c>
      <c r="C44" s="5"/>
      <c r="D44" s="5"/>
      <c r="E44" s="5"/>
      <c r="F44" t="s">
        <v>57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52</v>
      </c>
      <c r="B45" s="132">
        <f>SKEW(B3:AE37)</f>
        <v>-1.7255731005385289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54</v>
      </c>
      <c r="B46" s="97">
        <f>SQRT((6*B41*(B41-1))/((B41-2)*(B41+1)*(B41+3)))</f>
        <v>1.2247448713915889</v>
      </c>
      <c r="C46" s="96" t="s">
        <v>59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56</v>
      </c>
      <c r="B47" s="97" t="str">
        <f>IF(ABS(B45/B46)&gt;NORMSINV(1-0.05/2),"non normal","normal")</f>
        <v>normal</v>
      </c>
      <c r="C47" s="97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86</v>
      </c>
      <c r="B50" s="13">
        <f t="shared" ref="B50:AE50" si="0">COUNT(B3:B37)</f>
        <v>3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87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88</v>
      </c>
      <c r="B55" s="13">
        <f>SUM(B50:AE50)</f>
        <v>3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2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89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90</v>
      </c>
      <c r="B67" s="61">
        <f t="shared" ref="B67:AE67" si="1">AVERAGE(B3:B37)</f>
        <v>5.4575257731958764E-6</v>
      </c>
      <c r="C67" s="61" t="e">
        <f t="shared" si="1"/>
        <v>#DIV/0!</v>
      </c>
      <c r="D67" s="61" t="e">
        <f t="shared" si="1"/>
        <v>#DIV/0!</v>
      </c>
      <c r="E67" s="61" t="e">
        <f t="shared" si="1"/>
        <v>#DIV/0!</v>
      </c>
      <c r="F67" s="61" t="e">
        <f t="shared" si="1"/>
        <v>#DIV/0!</v>
      </c>
      <c r="G67" s="61" t="e">
        <f t="shared" si="1"/>
        <v>#DIV/0!</v>
      </c>
      <c r="H67" s="61" t="e">
        <f t="shared" si="1"/>
        <v>#DIV/0!</v>
      </c>
      <c r="I67" s="61" t="e">
        <f t="shared" si="1"/>
        <v>#DIV/0!</v>
      </c>
      <c r="J67" s="61" t="e">
        <f t="shared" si="1"/>
        <v>#DIV/0!</v>
      </c>
      <c r="K67" s="61" t="e">
        <f t="shared" si="1"/>
        <v>#DIV/0!</v>
      </c>
      <c r="L67" s="61" t="e">
        <f t="shared" si="1"/>
        <v>#DIV/0!</v>
      </c>
      <c r="M67" s="61" t="e">
        <f t="shared" si="1"/>
        <v>#DIV/0!</v>
      </c>
      <c r="N67" s="61" t="e">
        <f t="shared" si="1"/>
        <v>#DIV/0!</v>
      </c>
      <c r="O67" s="61" t="e">
        <f t="shared" si="1"/>
        <v>#DIV/0!</v>
      </c>
      <c r="P67" s="61" t="e">
        <f t="shared" si="1"/>
        <v>#DIV/0!</v>
      </c>
      <c r="Q67" s="61" t="e">
        <f t="shared" si="1"/>
        <v>#DIV/0!</v>
      </c>
      <c r="R67" s="61" t="e">
        <f t="shared" si="1"/>
        <v>#DIV/0!</v>
      </c>
      <c r="S67" s="61" t="e">
        <f t="shared" si="1"/>
        <v>#DIV/0!</v>
      </c>
      <c r="T67" s="61" t="e">
        <f t="shared" si="1"/>
        <v>#DIV/0!</v>
      </c>
      <c r="U67" s="61" t="e">
        <f t="shared" si="1"/>
        <v>#DIV/0!</v>
      </c>
      <c r="V67" s="61" t="e">
        <f t="shared" si="1"/>
        <v>#DIV/0!</v>
      </c>
      <c r="W67" s="61" t="e">
        <f t="shared" si="1"/>
        <v>#DIV/0!</v>
      </c>
      <c r="X67" s="61" t="e">
        <f t="shared" si="1"/>
        <v>#DIV/0!</v>
      </c>
      <c r="Y67" s="61" t="e">
        <f t="shared" si="1"/>
        <v>#DIV/0!</v>
      </c>
      <c r="Z67" s="61" t="e">
        <f t="shared" si="1"/>
        <v>#DIV/0!</v>
      </c>
      <c r="AA67" s="61" t="e">
        <f t="shared" si="1"/>
        <v>#DIV/0!</v>
      </c>
      <c r="AB67" s="61" t="e">
        <f t="shared" si="1"/>
        <v>#DIV/0!</v>
      </c>
      <c r="AC67" s="61" t="e">
        <f t="shared" si="1"/>
        <v>#DIV/0!</v>
      </c>
      <c r="AD67" s="61" t="e">
        <f t="shared" si="1"/>
        <v>#DIV/0!</v>
      </c>
      <c r="AE67" s="61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61">
        <f>AVERAGE(B3:AE37)</f>
        <v>5.4575257731958764E-6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91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92</v>
      </c>
      <c r="B79" s="17"/>
      <c r="C79" s="17"/>
      <c r="D79" s="61">
        <f>VAR(B3:AE37)</f>
        <v>4.4953887979594E-12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93</v>
      </c>
      <c r="B85" s="75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94</v>
      </c>
      <c r="B88" s="61">
        <f>1/B55+1/B85</f>
        <v>0.66666666666666663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95</v>
      </c>
      <c r="B92" s="61">
        <f>D79*B88</f>
        <v>2.9969258653062666E-12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96</v>
      </c>
      <c r="B98" s="13"/>
      <c r="C98" s="61">
        <f>SQRT(B92)</f>
        <v>1.7311631538668638E-6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97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98</v>
      </c>
      <c r="B104" s="20" t="s">
        <v>99</v>
      </c>
      <c r="C104" s="13"/>
      <c r="D104" s="13"/>
      <c r="E104" s="13"/>
      <c r="F104" s="13"/>
      <c r="G104" s="13"/>
      <c r="H104" s="12">
        <f>TINV(2*0.01,B60)</f>
        <v>6.9645567342832733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100</v>
      </c>
      <c r="B107" s="13"/>
      <c r="D107" s="13"/>
      <c r="E107" s="13"/>
      <c r="F107" s="64">
        <f>B74+H104*C98</f>
        <v>1.7514309774602412E-5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A6969-7781-45C7-8E0D-3AA05520721A}">
  <sheetPr>
    <tabColor theme="2" tint="-0.249977111117893"/>
    <pageSetUpPr fitToPage="1"/>
  </sheetPr>
  <dimension ref="A1:AE200"/>
  <sheetViews>
    <sheetView topLeftCell="A61" zoomScale="90" zoomScaleNormal="90" workbookViewId="0">
      <selection activeCell="I105" sqref="I105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73" t="s">
        <v>41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</row>
    <row r="2" spans="1:31" ht="26.4" x14ac:dyDescent="0.25">
      <c r="A2" s="3" t="s">
        <v>43</v>
      </c>
      <c r="B2" s="105" t="s">
        <v>252</v>
      </c>
      <c r="C2" s="105" t="s">
        <v>251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79">
        <v>1</v>
      </c>
      <c r="B3" s="188">
        <v>1.6206884402635382E-5</v>
      </c>
      <c r="C3" s="188">
        <v>9.1879350348027827E-6</v>
      </c>
      <c r="D3" s="67"/>
      <c r="E3" s="67"/>
      <c r="F3" s="67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x14ac:dyDescent="0.25">
      <c r="A4" s="79">
        <v>2</v>
      </c>
      <c r="B4" s="188">
        <v>2.2574212724331237E-5</v>
      </c>
      <c r="C4" s="188">
        <v>9.1945477075588607E-6</v>
      </c>
      <c r="D4" s="67"/>
      <c r="E4" s="67"/>
      <c r="F4" s="67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x14ac:dyDescent="0.25">
      <c r="A5" s="79">
        <v>3</v>
      </c>
      <c r="B5" s="188">
        <v>2.409744128987031E-5</v>
      </c>
      <c r="C5" s="188">
        <v>8.5382830626450112E-6</v>
      </c>
      <c r="D5" s="67"/>
      <c r="E5" s="67"/>
      <c r="F5" s="67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</row>
    <row r="6" spans="1:31" x14ac:dyDescent="0.25">
      <c r="A6" s="79">
        <v>4</v>
      </c>
      <c r="B6" s="67"/>
      <c r="C6" s="67"/>
      <c r="D6" s="67"/>
      <c r="E6" s="68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</row>
    <row r="7" spans="1:31" x14ac:dyDescent="0.25">
      <c r="A7" s="79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</row>
    <row r="8" spans="1:31" x14ac:dyDescent="0.25">
      <c r="A8" s="79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</row>
    <row r="9" spans="1:31" x14ac:dyDescent="0.25">
      <c r="A9" s="79">
        <v>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</row>
    <row r="10" spans="1:31" x14ac:dyDescent="0.25">
      <c r="A10" s="79">
        <v>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</row>
    <row r="11" spans="1:31" x14ac:dyDescent="0.25">
      <c r="A11" s="79">
        <v>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</row>
    <row r="12" spans="1:31" x14ac:dyDescent="0.25">
      <c r="A12" s="79">
        <v>10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</row>
    <row r="13" spans="1:31" x14ac:dyDescent="0.25">
      <c r="A13" s="79">
        <v>11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</row>
    <row r="14" spans="1:31" x14ac:dyDescent="0.25">
      <c r="A14" s="79">
        <v>12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</row>
    <row r="15" spans="1:31" x14ac:dyDescent="0.25">
      <c r="A15" s="79">
        <v>13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</row>
    <row r="16" spans="1:31" x14ac:dyDescent="0.25">
      <c r="A16" s="79">
        <v>14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</row>
    <row r="17" spans="1:31" x14ac:dyDescent="0.25">
      <c r="A17" s="79">
        <v>15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</row>
    <row r="18" spans="1:31" x14ac:dyDescent="0.25">
      <c r="A18" s="79">
        <v>16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</row>
    <row r="19" spans="1:31" x14ac:dyDescent="0.25">
      <c r="A19" s="79">
        <v>17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</row>
    <row r="20" spans="1:31" x14ac:dyDescent="0.25">
      <c r="A20" s="79">
        <v>18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</row>
    <row r="21" spans="1:31" x14ac:dyDescent="0.25">
      <c r="A21" s="79">
        <v>19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</row>
    <row r="22" spans="1:31" x14ac:dyDescent="0.25">
      <c r="A22" s="79">
        <v>20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</row>
    <row r="23" spans="1:31" x14ac:dyDescent="0.25">
      <c r="A23" s="79">
        <v>21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</row>
    <row r="24" spans="1:31" x14ac:dyDescent="0.25">
      <c r="A24" s="79">
        <v>22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</row>
    <row r="25" spans="1:31" x14ac:dyDescent="0.25">
      <c r="A25" s="79">
        <v>23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</row>
    <row r="26" spans="1:31" x14ac:dyDescent="0.25">
      <c r="A26" s="79">
        <v>24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</row>
    <row r="27" spans="1:31" x14ac:dyDescent="0.25">
      <c r="A27" s="79">
        <v>25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</row>
    <row r="28" spans="1:31" x14ac:dyDescent="0.25">
      <c r="A28" s="79">
        <v>26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</row>
    <row r="29" spans="1:31" x14ac:dyDescent="0.25">
      <c r="A29" s="79">
        <v>27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x14ac:dyDescent="0.25">
      <c r="A30" s="79">
        <v>28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</row>
    <row r="31" spans="1:31" x14ac:dyDescent="0.25">
      <c r="A31" s="79">
        <v>29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</row>
    <row r="32" spans="1:31" x14ac:dyDescent="0.25">
      <c r="A32" s="79">
        <v>30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</row>
    <row r="33" spans="1:31" x14ac:dyDescent="0.25">
      <c r="A33" s="79">
        <v>31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</row>
    <row r="34" spans="1:31" x14ac:dyDescent="0.25">
      <c r="A34" s="79">
        <v>32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</row>
    <row r="35" spans="1:31" x14ac:dyDescent="0.25">
      <c r="A35" s="81">
        <v>33</v>
      </c>
      <c r="B35" s="68"/>
      <c r="C35" s="68"/>
      <c r="D35" s="68"/>
      <c r="E35" s="68"/>
      <c r="F35" s="68"/>
      <c r="G35" s="68"/>
      <c r="H35" s="68"/>
      <c r="I35" s="68"/>
      <c r="J35" s="68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</row>
    <row r="36" spans="1:31" x14ac:dyDescent="0.25">
      <c r="A36" s="81">
        <v>34</v>
      </c>
      <c r="B36" s="68"/>
      <c r="C36" s="68"/>
      <c r="D36" s="68"/>
      <c r="E36" s="68"/>
      <c r="F36" s="68"/>
      <c r="G36" s="68"/>
      <c r="H36" s="68"/>
      <c r="I36" s="68"/>
      <c r="J36" s="68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</row>
    <row r="37" spans="1:31" x14ac:dyDescent="0.25">
      <c r="A37" s="81">
        <v>35</v>
      </c>
      <c r="B37" s="68"/>
      <c r="C37" s="68"/>
      <c r="D37" s="68"/>
      <c r="E37" s="68"/>
      <c r="F37" s="68"/>
      <c r="G37" s="68"/>
      <c r="H37" s="68"/>
      <c r="I37" s="68"/>
      <c r="J37" s="68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</row>
    <row r="38" spans="1:31" s="7" customFormat="1" ht="14.4" x14ac:dyDescent="0.3">
      <c r="A38" s="206" t="s">
        <v>85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45</v>
      </c>
      <c r="B40" s="96" t="s">
        <v>41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46</v>
      </c>
      <c r="B41" s="97">
        <f>COUNT(B3:AE37)</f>
        <v>6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47</v>
      </c>
      <c r="B42" s="133">
        <f>KURT(B3:AE37)</f>
        <v>-2.2899941436576876</v>
      </c>
      <c r="C42" s="5"/>
      <c r="D42" s="5"/>
      <c r="E42" s="5"/>
      <c r="F42" t="s">
        <v>53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49</v>
      </c>
      <c r="B43" s="99">
        <f>SQRT(24*B41*(B41^2-1)/((B41-2)*(B41+3)*(B41-3)*(B41+5)))</f>
        <v>2.059714602177749</v>
      </c>
      <c r="C43" s="5"/>
      <c r="D43" s="5"/>
      <c r="E43" s="5"/>
      <c r="F43" s="129" t="s">
        <v>55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51</v>
      </c>
      <c r="B44" s="97" t="str">
        <f>IF(ABS(B42/B43)&gt;NORMSINV(1-0.05/2),"non normal","normal")</f>
        <v>normal</v>
      </c>
      <c r="C44" s="5"/>
      <c r="D44" s="5"/>
      <c r="E44" s="5"/>
      <c r="F44" t="s">
        <v>57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52</v>
      </c>
      <c r="B45" s="132">
        <f>SKEW(B3:AE37)</f>
        <v>0.46659260507293421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54</v>
      </c>
      <c r="B46" s="97">
        <f>SQRT((6*B41*(B41-1))/((B41-2)*(B41+1)*(B41+3)))</f>
        <v>0.84515425472851657</v>
      </c>
      <c r="C46" s="96" t="s">
        <v>59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56</v>
      </c>
      <c r="B47" s="97" t="str">
        <f>IF(ABS(B45/B46)&gt;NORMSINV(1-0.05/2),"non normal","normal")</f>
        <v>normal</v>
      </c>
      <c r="C47" s="97" t="str">
        <f>IF(AND(B44="normal", B47="normal"),"normal", "non normal")</f>
        <v>normal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86</v>
      </c>
      <c r="B50" s="13">
        <f t="shared" ref="B50:AE50" si="0">COUNT(B3:B37)</f>
        <v>3</v>
      </c>
      <c r="C50" s="13">
        <f t="shared" si="0"/>
        <v>3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87</v>
      </c>
      <c r="B52" s="14">
        <f>COUNTA(B2:AE2)</f>
        <v>2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88</v>
      </c>
      <c r="B55" s="13">
        <f>SUM(B50:AE50)</f>
        <v>6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5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89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90</v>
      </c>
      <c r="B67" s="61">
        <f t="shared" ref="B67:AE67" si="1">AVERAGE(B3:B37)</f>
        <v>2.0959512805612309E-5</v>
      </c>
      <c r="C67" s="61">
        <f t="shared" si="1"/>
        <v>8.9735886016688854E-6</v>
      </c>
      <c r="D67" s="61" t="e">
        <f t="shared" si="1"/>
        <v>#DIV/0!</v>
      </c>
      <c r="E67" s="61" t="e">
        <f t="shared" si="1"/>
        <v>#DIV/0!</v>
      </c>
      <c r="F67" s="61" t="e">
        <f t="shared" si="1"/>
        <v>#DIV/0!</v>
      </c>
      <c r="G67" s="61" t="e">
        <f t="shared" si="1"/>
        <v>#DIV/0!</v>
      </c>
      <c r="H67" s="61" t="e">
        <f t="shared" si="1"/>
        <v>#DIV/0!</v>
      </c>
      <c r="I67" s="61" t="e">
        <f t="shared" si="1"/>
        <v>#DIV/0!</v>
      </c>
      <c r="J67" s="61" t="e">
        <f t="shared" si="1"/>
        <v>#DIV/0!</v>
      </c>
      <c r="K67" s="61" t="e">
        <f t="shared" si="1"/>
        <v>#DIV/0!</v>
      </c>
      <c r="L67" s="61" t="e">
        <f t="shared" si="1"/>
        <v>#DIV/0!</v>
      </c>
      <c r="M67" s="61" t="e">
        <f t="shared" si="1"/>
        <v>#DIV/0!</v>
      </c>
      <c r="N67" s="61" t="e">
        <f t="shared" si="1"/>
        <v>#DIV/0!</v>
      </c>
      <c r="O67" s="61" t="e">
        <f t="shared" si="1"/>
        <v>#DIV/0!</v>
      </c>
      <c r="P67" s="61" t="e">
        <f t="shared" si="1"/>
        <v>#DIV/0!</v>
      </c>
      <c r="Q67" s="61" t="e">
        <f t="shared" si="1"/>
        <v>#DIV/0!</v>
      </c>
      <c r="R67" s="61" t="e">
        <f t="shared" si="1"/>
        <v>#DIV/0!</v>
      </c>
      <c r="S67" s="61" t="e">
        <f t="shared" si="1"/>
        <v>#DIV/0!</v>
      </c>
      <c r="T67" s="61" t="e">
        <f t="shared" si="1"/>
        <v>#DIV/0!</v>
      </c>
      <c r="U67" s="61" t="e">
        <f t="shared" si="1"/>
        <v>#DIV/0!</v>
      </c>
      <c r="V67" s="61" t="e">
        <f t="shared" si="1"/>
        <v>#DIV/0!</v>
      </c>
      <c r="W67" s="61" t="e">
        <f t="shared" si="1"/>
        <v>#DIV/0!</v>
      </c>
      <c r="X67" s="61" t="e">
        <f t="shared" si="1"/>
        <v>#DIV/0!</v>
      </c>
      <c r="Y67" s="61" t="e">
        <f t="shared" si="1"/>
        <v>#DIV/0!</v>
      </c>
      <c r="Z67" s="61" t="e">
        <f t="shared" si="1"/>
        <v>#DIV/0!</v>
      </c>
      <c r="AA67" s="61" t="e">
        <f t="shared" si="1"/>
        <v>#DIV/0!</v>
      </c>
      <c r="AB67" s="61" t="e">
        <f t="shared" si="1"/>
        <v>#DIV/0!</v>
      </c>
      <c r="AC67" s="61" t="e">
        <f t="shared" si="1"/>
        <v>#DIV/0!</v>
      </c>
      <c r="AD67" s="61" t="e">
        <f t="shared" si="1"/>
        <v>#DIV/0!</v>
      </c>
      <c r="AE67" s="61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61">
        <f>AVERAGE(B3:AE37)</f>
        <v>1.4966550703640598E-5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91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92</v>
      </c>
      <c r="B79" s="17"/>
      <c r="C79" s="17"/>
      <c r="D79" s="61">
        <f>VAR(B3:AE37)</f>
        <v>5.0163830900560934E-11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93</v>
      </c>
      <c r="B85" s="75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94</v>
      </c>
      <c r="B88" s="61">
        <f>1/B55+1/B85</f>
        <v>0.5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95</v>
      </c>
      <c r="B92" s="61">
        <f>D79*B88</f>
        <v>2.5081915450280467E-11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96</v>
      </c>
      <c r="B98" s="13"/>
      <c r="C98" s="61">
        <f>SQRT(B92)</f>
        <v>5.0081848458578747E-6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97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98</v>
      </c>
      <c r="B104" s="20" t="s">
        <v>99</v>
      </c>
      <c r="C104" s="13"/>
      <c r="D104" s="13"/>
      <c r="E104" s="13"/>
      <c r="F104" s="13"/>
      <c r="G104" s="13"/>
      <c r="H104" s="12">
        <f>TINV(2*0.01,B60)</f>
        <v>3.3649299989072183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100</v>
      </c>
      <c r="B107" s="13"/>
      <c r="D107" s="13"/>
      <c r="E107" s="13"/>
      <c r="F107" s="64">
        <f>B74+H104*C98</f>
        <v>3.1818742131540282E-5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22148-2EDA-4A3D-83CD-73294DE4A432}">
  <sheetPr>
    <tabColor theme="2" tint="-0.249977111117893"/>
    <pageSetUpPr fitToPage="1"/>
  </sheetPr>
  <dimension ref="A1:AE200"/>
  <sheetViews>
    <sheetView topLeftCell="A37" zoomScale="90" zoomScaleNormal="90" workbookViewId="0">
      <selection activeCell="I80" sqref="I80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73" t="s">
        <v>41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</row>
    <row r="2" spans="1:31" ht="39.6" x14ac:dyDescent="0.25">
      <c r="A2" s="3" t="s">
        <v>43</v>
      </c>
      <c r="B2" s="118" t="s">
        <v>249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79">
        <v>1</v>
      </c>
      <c r="B3" s="80">
        <v>6.6200000000000001E-6</v>
      </c>
      <c r="C3" s="67"/>
      <c r="D3" s="67"/>
      <c r="E3" s="67"/>
      <c r="F3" s="67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x14ac:dyDescent="0.25">
      <c r="A4" s="79">
        <v>2</v>
      </c>
      <c r="B4" s="80">
        <v>6.7422680412371127E-6</v>
      </c>
      <c r="C4" s="67"/>
      <c r="D4" s="67"/>
      <c r="E4" s="67"/>
      <c r="F4" s="67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x14ac:dyDescent="0.25">
      <c r="A5" s="79">
        <v>3</v>
      </c>
      <c r="B5" s="80">
        <v>3.0103092783505156E-6</v>
      </c>
      <c r="C5" s="67"/>
      <c r="D5" s="67"/>
      <c r="E5" s="67"/>
      <c r="F5" s="67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</row>
    <row r="6" spans="1:31" x14ac:dyDescent="0.25">
      <c r="A6" s="79">
        <v>4</v>
      </c>
      <c r="B6" s="67"/>
      <c r="C6" s="67"/>
      <c r="D6" s="67"/>
      <c r="E6" s="68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</row>
    <row r="7" spans="1:31" x14ac:dyDescent="0.25">
      <c r="A7" s="79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</row>
    <row r="8" spans="1:31" x14ac:dyDescent="0.25">
      <c r="A8" s="79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</row>
    <row r="9" spans="1:31" x14ac:dyDescent="0.25">
      <c r="A9" s="79">
        <v>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</row>
    <row r="10" spans="1:31" x14ac:dyDescent="0.25">
      <c r="A10" s="79">
        <v>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</row>
    <row r="11" spans="1:31" x14ac:dyDescent="0.25">
      <c r="A11" s="79">
        <v>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</row>
    <row r="12" spans="1:31" x14ac:dyDescent="0.25">
      <c r="A12" s="79">
        <v>10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</row>
    <row r="13" spans="1:31" x14ac:dyDescent="0.25">
      <c r="A13" s="79">
        <v>11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</row>
    <row r="14" spans="1:31" x14ac:dyDescent="0.25">
      <c r="A14" s="79">
        <v>12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</row>
    <row r="15" spans="1:31" x14ac:dyDescent="0.25">
      <c r="A15" s="79">
        <v>13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</row>
    <row r="16" spans="1:31" x14ac:dyDescent="0.25">
      <c r="A16" s="79">
        <v>14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</row>
    <row r="17" spans="1:31" x14ac:dyDescent="0.25">
      <c r="A17" s="79">
        <v>15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</row>
    <row r="18" spans="1:31" x14ac:dyDescent="0.25">
      <c r="A18" s="79">
        <v>16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</row>
    <row r="19" spans="1:31" x14ac:dyDescent="0.25">
      <c r="A19" s="79">
        <v>17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</row>
    <row r="20" spans="1:31" x14ac:dyDescent="0.25">
      <c r="A20" s="79">
        <v>18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</row>
    <row r="21" spans="1:31" x14ac:dyDescent="0.25">
      <c r="A21" s="79">
        <v>19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</row>
    <row r="22" spans="1:31" x14ac:dyDescent="0.25">
      <c r="A22" s="79">
        <v>20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</row>
    <row r="23" spans="1:31" x14ac:dyDescent="0.25">
      <c r="A23" s="79">
        <v>21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</row>
    <row r="24" spans="1:31" x14ac:dyDescent="0.25">
      <c r="A24" s="79">
        <v>22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</row>
    <row r="25" spans="1:31" x14ac:dyDescent="0.25">
      <c r="A25" s="79">
        <v>23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</row>
    <row r="26" spans="1:31" x14ac:dyDescent="0.25">
      <c r="A26" s="79">
        <v>24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</row>
    <row r="27" spans="1:31" x14ac:dyDescent="0.25">
      <c r="A27" s="79">
        <v>25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</row>
    <row r="28" spans="1:31" x14ac:dyDescent="0.25">
      <c r="A28" s="79">
        <v>26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</row>
    <row r="29" spans="1:31" x14ac:dyDescent="0.25">
      <c r="A29" s="79">
        <v>27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x14ac:dyDescent="0.25">
      <c r="A30" s="79">
        <v>28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</row>
    <row r="31" spans="1:31" x14ac:dyDescent="0.25">
      <c r="A31" s="79">
        <v>29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</row>
    <row r="32" spans="1:31" x14ac:dyDescent="0.25">
      <c r="A32" s="79">
        <v>30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</row>
    <row r="33" spans="1:31" x14ac:dyDescent="0.25">
      <c r="A33" s="79">
        <v>31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</row>
    <row r="34" spans="1:31" x14ac:dyDescent="0.25">
      <c r="A34" s="79">
        <v>32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</row>
    <row r="35" spans="1:31" x14ac:dyDescent="0.25">
      <c r="A35" s="81">
        <v>33</v>
      </c>
      <c r="B35" s="68"/>
      <c r="C35" s="68"/>
      <c r="D35" s="68"/>
      <c r="E35" s="68"/>
      <c r="F35" s="68"/>
      <c r="G35" s="68"/>
      <c r="H35" s="68"/>
      <c r="I35" s="68"/>
      <c r="J35" s="68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</row>
    <row r="36" spans="1:31" x14ac:dyDescent="0.25">
      <c r="A36" s="81">
        <v>34</v>
      </c>
      <c r="B36" s="68"/>
      <c r="C36" s="68"/>
      <c r="D36" s="68"/>
      <c r="E36" s="68"/>
      <c r="F36" s="68"/>
      <c r="G36" s="68"/>
      <c r="H36" s="68"/>
      <c r="I36" s="68"/>
      <c r="J36" s="68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</row>
    <row r="37" spans="1:31" x14ac:dyDescent="0.25">
      <c r="A37" s="81">
        <v>35</v>
      </c>
      <c r="B37" s="68"/>
      <c r="C37" s="68"/>
      <c r="D37" s="68"/>
      <c r="E37" s="68"/>
      <c r="F37" s="68"/>
      <c r="G37" s="68"/>
      <c r="H37" s="68"/>
      <c r="I37" s="68"/>
      <c r="J37" s="68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</row>
    <row r="38" spans="1:31" s="7" customFormat="1" ht="14.4" x14ac:dyDescent="0.3">
      <c r="A38" s="206" t="s">
        <v>85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45</v>
      </c>
      <c r="B40" s="96" t="s">
        <v>41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46</v>
      </c>
      <c r="B41" s="97">
        <f>COUNT(B3:AE37)</f>
        <v>3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47</v>
      </c>
      <c r="B42" s="133" t="e">
        <f>KURT(B3:AE37)</f>
        <v>#DIV/0!</v>
      </c>
      <c r="C42" s="5"/>
      <c r="D42" s="5"/>
      <c r="E42" s="5"/>
      <c r="F42" t="s">
        <v>53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49</v>
      </c>
      <c r="B43" s="99" t="e">
        <f>SQRT(24*B41*(B41^2-1)/((B41-2)*(B41+3)*(B41-3)*(B41+5)))</f>
        <v>#DIV/0!</v>
      </c>
      <c r="C43" s="5"/>
      <c r="D43" s="5"/>
      <c r="E43" s="5"/>
      <c r="F43" s="129" t="s">
        <v>55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51</v>
      </c>
      <c r="B44" s="97" t="e">
        <f>IF(ABS(B42/B43)&gt;NORMSINV(1-0.05/2),"non normal","normal")</f>
        <v>#DIV/0!</v>
      </c>
      <c r="C44" s="5"/>
      <c r="D44" s="5"/>
      <c r="E44" s="5"/>
      <c r="F44" t="s">
        <v>57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52</v>
      </c>
      <c r="B45" s="132">
        <f>SKEW(B3:AE37)</f>
        <v>-1.7255731005385289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54</v>
      </c>
      <c r="B46" s="97">
        <f>SQRT((6*B41*(B41-1))/((B41-2)*(B41+1)*(B41+3)))</f>
        <v>1.2247448713915889</v>
      </c>
      <c r="C46" s="96" t="s">
        <v>59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56</v>
      </c>
      <c r="B47" s="97" t="str">
        <f>IF(ABS(B45/B46)&gt;NORMSINV(1-0.05/2),"non normal","normal")</f>
        <v>normal</v>
      </c>
      <c r="C47" s="97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86</v>
      </c>
      <c r="B50" s="13">
        <f t="shared" ref="B50:AE50" si="0">COUNT(B3:B37)</f>
        <v>3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87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88</v>
      </c>
      <c r="B55" s="13">
        <f>SUM(B50:AE50)</f>
        <v>3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2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89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90</v>
      </c>
      <c r="B67" s="61">
        <f t="shared" ref="B67:AE67" si="1">AVERAGE(B3:B37)</f>
        <v>5.4575257731958764E-6</v>
      </c>
      <c r="C67" s="61" t="e">
        <f t="shared" si="1"/>
        <v>#DIV/0!</v>
      </c>
      <c r="D67" s="61" t="e">
        <f t="shared" si="1"/>
        <v>#DIV/0!</v>
      </c>
      <c r="E67" s="61" t="e">
        <f t="shared" si="1"/>
        <v>#DIV/0!</v>
      </c>
      <c r="F67" s="61" t="e">
        <f t="shared" si="1"/>
        <v>#DIV/0!</v>
      </c>
      <c r="G67" s="61" t="e">
        <f t="shared" si="1"/>
        <v>#DIV/0!</v>
      </c>
      <c r="H67" s="61" t="e">
        <f t="shared" si="1"/>
        <v>#DIV/0!</v>
      </c>
      <c r="I67" s="61" t="e">
        <f t="shared" si="1"/>
        <v>#DIV/0!</v>
      </c>
      <c r="J67" s="61" t="e">
        <f t="shared" si="1"/>
        <v>#DIV/0!</v>
      </c>
      <c r="K67" s="61" t="e">
        <f t="shared" si="1"/>
        <v>#DIV/0!</v>
      </c>
      <c r="L67" s="61" t="e">
        <f t="shared" si="1"/>
        <v>#DIV/0!</v>
      </c>
      <c r="M67" s="61" t="e">
        <f t="shared" si="1"/>
        <v>#DIV/0!</v>
      </c>
      <c r="N67" s="61" t="e">
        <f t="shared" si="1"/>
        <v>#DIV/0!</v>
      </c>
      <c r="O67" s="61" t="e">
        <f t="shared" si="1"/>
        <v>#DIV/0!</v>
      </c>
      <c r="P67" s="61" t="e">
        <f t="shared" si="1"/>
        <v>#DIV/0!</v>
      </c>
      <c r="Q67" s="61" t="e">
        <f t="shared" si="1"/>
        <v>#DIV/0!</v>
      </c>
      <c r="R67" s="61" t="e">
        <f t="shared" si="1"/>
        <v>#DIV/0!</v>
      </c>
      <c r="S67" s="61" t="e">
        <f t="shared" si="1"/>
        <v>#DIV/0!</v>
      </c>
      <c r="T67" s="61" t="e">
        <f t="shared" si="1"/>
        <v>#DIV/0!</v>
      </c>
      <c r="U67" s="61" t="e">
        <f t="shared" si="1"/>
        <v>#DIV/0!</v>
      </c>
      <c r="V67" s="61" t="e">
        <f t="shared" si="1"/>
        <v>#DIV/0!</v>
      </c>
      <c r="W67" s="61" t="e">
        <f t="shared" si="1"/>
        <v>#DIV/0!</v>
      </c>
      <c r="X67" s="61" t="e">
        <f t="shared" si="1"/>
        <v>#DIV/0!</v>
      </c>
      <c r="Y67" s="61" t="e">
        <f t="shared" si="1"/>
        <v>#DIV/0!</v>
      </c>
      <c r="Z67" s="61" t="e">
        <f t="shared" si="1"/>
        <v>#DIV/0!</v>
      </c>
      <c r="AA67" s="61" t="e">
        <f t="shared" si="1"/>
        <v>#DIV/0!</v>
      </c>
      <c r="AB67" s="61" t="e">
        <f t="shared" si="1"/>
        <v>#DIV/0!</v>
      </c>
      <c r="AC67" s="61" t="e">
        <f t="shared" si="1"/>
        <v>#DIV/0!</v>
      </c>
      <c r="AD67" s="61" t="e">
        <f t="shared" si="1"/>
        <v>#DIV/0!</v>
      </c>
      <c r="AE67" s="61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61">
        <f>AVERAGE(B3:AE37)</f>
        <v>5.4575257731958764E-6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91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92</v>
      </c>
      <c r="B79" s="17"/>
      <c r="C79" s="17"/>
      <c r="D79" s="61">
        <f>VAR(B3:AE37)</f>
        <v>4.4953887979594E-12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93</v>
      </c>
      <c r="B85" s="75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94</v>
      </c>
      <c r="B88" s="61">
        <f>1/B55+1/B85</f>
        <v>0.66666666666666663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95</v>
      </c>
      <c r="B92" s="61">
        <f>D79*B88</f>
        <v>2.9969258653062666E-12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96</v>
      </c>
      <c r="B98" s="13"/>
      <c r="C98" s="61">
        <f>SQRT(B92)</f>
        <v>1.7311631538668638E-6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97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98</v>
      </c>
      <c r="B104" s="20" t="s">
        <v>99</v>
      </c>
      <c r="C104" s="13"/>
      <c r="D104" s="13"/>
      <c r="E104" s="13"/>
      <c r="F104" s="13"/>
      <c r="G104" s="13"/>
      <c r="H104" s="12">
        <f>TINV(2*0.01,B60)</f>
        <v>6.9645567342832733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100</v>
      </c>
      <c r="B107" s="13"/>
      <c r="D107" s="13"/>
      <c r="E107" s="13"/>
      <c r="F107" s="64">
        <f>B74+H104*C98</f>
        <v>1.7514309774602412E-5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56846-78A6-43D3-BB23-DC2334F31A71}">
  <sheetPr>
    <tabColor theme="2" tint="-0.249977111117893"/>
    <pageSetUpPr fitToPage="1"/>
  </sheetPr>
  <dimension ref="A1:AE200"/>
  <sheetViews>
    <sheetView topLeftCell="A67" zoomScale="90" zoomScaleNormal="90" workbookViewId="0">
      <selection activeCell="B15" sqref="B15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73" t="s">
        <v>41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</row>
    <row r="2" spans="1:31" ht="26.4" x14ac:dyDescent="0.25">
      <c r="A2" s="3" t="s">
        <v>43</v>
      </c>
      <c r="B2" s="118" t="s">
        <v>251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79">
        <v>1</v>
      </c>
      <c r="B3" s="80">
        <v>9.1879350348027827E-6</v>
      </c>
      <c r="C3" s="67"/>
      <c r="D3" s="67"/>
      <c r="E3" s="67"/>
      <c r="F3" s="67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x14ac:dyDescent="0.25">
      <c r="A4" s="79">
        <v>2</v>
      </c>
      <c r="B4" s="80">
        <v>9.1945477075588607E-6</v>
      </c>
      <c r="C4" s="67"/>
      <c r="D4" s="67"/>
      <c r="E4" s="67"/>
      <c r="F4" s="67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x14ac:dyDescent="0.25">
      <c r="A5" s="79">
        <v>3</v>
      </c>
      <c r="B5" s="80">
        <v>8.5382830626450112E-6</v>
      </c>
      <c r="C5" s="67"/>
      <c r="D5" s="67"/>
      <c r="E5" s="67"/>
      <c r="F5" s="67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</row>
    <row r="6" spans="1:31" x14ac:dyDescent="0.25">
      <c r="A6" s="79">
        <v>4</v>
      </c>
      <c r="B6" s="67"/>
      <c r="C6" s="67"/>
      <c r="D6" s="67"/>
      <c r="E6" s="68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</row>
    <row r="7" spans="1:31" x14ac:dyDescent="0.25">
      <c r="A7" s="79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</row>
    <row r="8" spans="1:31" x14ac:dyDescent="0.25">
      <c r="A8" s="79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</row>
    <row r="9" spans="1:31" x14ac:dyDescent="0.25">
      <c r="A9" s="79">
        <v>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</row>
    <row r="10" spans="1:31" x14ac:dyDescent="0.25">
      <c r="A10" s="79">
        <v>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</row>
    <row r="11" spans="1:31" x14ac:dyDescent="0.25">
      <c r="A11" s="79">
        <v>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</row>
    <row r="12" spans="1:31" x14ac:dyDescent="0.25">
      <c r="A12" s="79">
        <v>10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</row>
    <row r="13" spans="1:31" x14ac:dyDescent="0.25">
      <c r="A13" s="79">
        <v>11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</row>
    <row r="14" spans="1:31" x14ac:dyDescent="0.25">
      <c r="A14" s="79">
        <v>12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</row>
    <row r="15" spans="1:31" x14ac:dyDescent="0.25">
      <c r="A15" s="79">
        <v>13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</row>
    <row r="16" spans="1:31" x14ac:dyDescent="0.25">
      <c r="A16" s="79">
        <v>14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</row>
    <row r="17" spans="1:31" x14ac:dyDescent="0.25">
      <c r="A17" s="79">
        <v>15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</row>
    <row r="18" spans="1:31" x14ac:dyDescent="0.25">
      <c r="A18" s="79">
        <v>16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</row>
    <row r="19" spans="1:31" x14ac:dyDescent="0.25">
      <c r="A19" s="79">
        <v>17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</row>
    <row r="20" spans="1:31" x14ac:dyDescent="0.25">
      <c r="A20" s="79">
        <v>18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</row>
    <row r="21" spans="1:31" x14ac:dyDescent="0.25">
      <c r="A21" s="79">
        <v>19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</row>
    <row r="22" spans="1:31" x14ac:dyDescent="0.25">
      <c r="A22" s="79">
        <v>20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</row>
    <row r="23" spans="1:31" x14ac:dyDescent="0.25">
      <c r="A23" s="79">
        <v>21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</row>
    <row r="24" spans="1:31" x14ac:dyDescent="0.25">
      <c r="A24" s="79">
        <v>22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</row>
    <row r="25" spans="1:31" x14ac:dyDescent="0.25">
      <c r="A25" s="79">
        <v>23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</row>
    <row r="26" spans="1:31" x14ac:dyDescent="0.25">
      <c r="A26" s="79">
        <v>24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</row>
    <row r="27" spans="1:31" x14ac:dyDescent="0.25">
      <c r="A27" s="79">
        <v>25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</row>
    <row r="28" spans="1:31" x14ac:dyDescent="0.25">
      <c r="A28" s="79">
        <v>26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</row>
    <row r="29" spans="1:31" x14ac:dyDescent="0.25">
      <c r="A29" s="79">
        <v>27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x14ac:dyDescent="0.25">
      <c r="A30" s="79">
        <v>28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</row>
    <row r="31" spans="1:31" x14ac:dyDescent="0.25">
      <c r="A31" s="79">
        <v>29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</row>
    <row r="32" spans="1:31" x14ac:dyDescent="0.25">
      <c r="A32" s="79">
        <v>30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</row>
    <row r="33" spans="1:31" x14ac:dyDescent="0.25">
      <c r="A33" s="79">
        <v>31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</row>
    <row r="34" spans="1:31" x14ac:dyDescent="0.25">
      <c r="A34" s="79">
        <v>32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</row>
    <row r="35" spans="1:31" x14ac:dyDescent="0.25">
      <c r="A35" s="81">
        <v>33</v>
      </c>
      <c r="B35" s="68"/>
      <c r="C35" s="68"/>
      <c r="D35" s="68"/>
      <c r="E35" s="68"/>
      <c r="F35" s="68"/>
      <c r="G35" s="68"/>
      <c r="H35" s="68"/>
      <c r="I35" s="68"/>
      <c r="J35" s="68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</row>
    <row r="36" spans="1:31" x14ac:dyDescent="0.25">
      <c r="A36" s="81">
        <v>34</v>
      </c>
      <c r="B36" s="68"/>
      <c r="C36" s="68"/>
      <c r="D36" s="68"/>
      <c r="E36" s="68"/>
      <c r="F36" s="68"/>
      <c r="G36" s="68"/>
      <c r="H36" s="68"/>
      <c r="I36" s="68"/>
      <c r="J36" s="68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</row>
    <row r="37" spans="1:31" x14ac:dyDescent="0.25">
      <c r="A37" s="81">
        <v>35</v>
      </c>
      <c r="B37" s="68"/>
      <c r="C37" s="68"/>
      <c r="D37" s="68"/>
      <c r="E37" s="68"/>
      <c r="F37" s="68"/>
      <c r="G37" s="68"/>
      <c r="H37" s="68"/>
      <c r="I37" s="68"/>
      <c r="J37" s="68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</row>
    <row r="38" spans="1:31" s="7" customFormat="1" ht="14.4" x14ac:dyDescent="0.3">
      <c r="A38" s="206" t="s">
        <v>85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45</v>
      </c>
      <c r="B40" s="96" t="s">
        <v>41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46</v>
      </c>
      <c r="B41" s="97">
        <f>COUNT(B3:AE37)</f>
        <v>3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47</v>
      </c>
      <c r="B42" s="133" t="e">
        <f>KURT(B3:AE37)</f>
        <v>#DIV/0!</v>
      </c>
      <c r="C42" s="5"/>
      <c r="D42" s="5"/>
      <c r="E42" s="5"/>
      <c r="F42" t="s">
        <v>53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49</v>
      </c>
      <c r="B43" s="99" t="e">
        <f>SQRT(24*B41*(B41^2-1)/((B41-2)*(B41+3)*(B41-3)*(B41+5)))</f>
        <v>#DIV/0!</v>
      </c>
      <c r="C43" s="5"/>
      <c r="D43" s="5"/>
      <c r="E43" s="5"/>
      <c r="F43" s="129" t="s">
        <v>55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51</v>
      </c>
      <c r="B44" s="97" t="e">
        <f>IF(ABS(B42/B43)&gt;NORMSINV(1-0.05/2),"non normal","normal")</f>
        <v>#DIV/0!</v>
      </c>
      <c r="C44" s="5"/>
      <c r="D44" s="5"/>
      <c r="E44" s="5"/>
      <c r="F44" t="s">
        <v>57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52</v>
      </c>
      <c r="B45" s="132">
        <f>SKEW(B3:AE37)</f>
        <v>-1.7314513337257906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54</v>
      </c>
      <c r="B46" s="97">
        <f>SQRT((6*B41*(B41-1))/((B41-2)*(B41+1)*(B41+3)))</f>
        <v>1.2247448713915889</v>
      </c>
      <c r="C46" s="96" t="s">
        <v>59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56</v>
      </c>
      <c r="B47" s="97" t="str">
        <f>IF(ABS(B45/B46)&gt;NORMSINV(1-0.05/2),"non normal","normal")</f>
        <v>normal</v>
      </c>
      <c r="C47" s="97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86</v>
      </c>
      <c r="B50" s="13">
        <f t="shared" ref="B50:AE50" si="0">COUNT(B3:B37)</f>
        <v>3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87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88</v>
      </c>
      <c r="B55" s="13">
        <f>SUM(B50:AE50)</f>
        <v>3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2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89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90</v>
      </c>
      <c r="B67" s="61">
        <f t="shared" ref="B67:AE67" si="1">AVERAGE(B3:B37)</f>
        <v>8.9735886016688854E-6</v>
      </c>
      <c r="C67" s="61" t="e">
        <f t="shared" si="1"/>
        <v>#DIV/0!</v>
      </c>
      <c r="D67" s="61" t="e">
        <f t="shared" si="1"/>
        <v>#DIV/0!</v>
      </c>
      <c r="E67" s="61" t="e">
        <f t="shared" si="1"/>
        <v>#DIV/0!</v>
      </c>
      <c r="F67" s="61" t="e">
        <f t="shared" si="1"/>
        <v>#DIV/0!</v>
      </c>
      <c r="G67" s="61" t="e">
        <f t="shared" si="1"/>
        <v>#DIV/0!</v>
      </c>
      <c r="H67" s="61" t="e">
        <f t="shared" si="1"/>
        <v>#DIV/0!</v>
      </c>
      <c r="I67" s="61" t="e">
        <f t="shared" si="1"/>
        <v>#DIV/0!</v>
      </c>
      <c r="J67" s="61" t="e">
        <f t="shared" si="1"/>
        <v>#DIV/0!</v>
      </c>
      <c r="K67" s="61" t="e">
        <f t="shared" si="1"/>
        <v>#DIV/0!</v>
      </c>
      <c r="L67" s="61" t="e">
        <f t="shared" si="1"/>
        <v>#DIV/0!</v>
      </c>
      <c r="M67" s="61" t="e">
        <f t="shared" si="1"/>
        <v>#DIV/0!</v>
      </c>
      <c r="N67" s="61" t="e">
        <f t="shared" si="1"/>
        <v>#DIV/0!</v>
      </c>
      <c r="O67" s="61" t="e">
        <f t="shared" si="1"/>
        <v>#DIV/0!</v>
      </c>
      <c r="P67" s="61" t="e">
        <f t="shared" si="1"/>
        <v>#DIV/0!</v>
      </c>
      <c r="Q67" s="61" t="e">
        <f t="shared" si="1"/>
        <v>#DIV/0!</v>
      </c>
      <c r="R67" s="61" t="e">
        <f t="shared" si="1"/>
        <v>#DIV/0!</v>
      </c>
      <c r="S67" s="61" t="e">
        <f t="shared" si="1"/>
        <v>#DIV/0!</v>
      </c>
      <c r="T67" s="61" t="e">
        <f t="shared" si="1"/>
        <v>#DIV/0!</v>
      </c>
      <c r="U67" s="61" t="e">
        <f t="shared" si="1"/>
        <v>#DIV/0!</v>
      </c>
      <c r="V67" s="61" t="e">
        <f t="shared" si="1"/>
        <v>#DIV/0!</v>
      </c>
      <c r="W67" s="61" t="e">
        <f t="shared" si="1"/>
        <v>#DIV/0!</v>
      </c>
      <c r="X67" s="61" t="e">
        <f t="shared" si="1"/>
        <v>#DIV/0!</v>
      </c>
      <c r="Y67" s="61" t="e">
        <f t="shared" si="1"/>
        <v>#DIV/0!</v>
      </c>
      <c r="Z67" s="61" t="e">
        <f t="shared" si="1"/>
        <v>#DIV/0!</v>
      </c>
      <c r="AA67" s="61" t="e">
        <f t="shared" si="1"/>
        <v>#DIV/0!</v>
      </c>
      <c r="AB67" s="61" t="e">
        <f t="shared" si="1"/>
        <v>#DIV/0!</v>
      </c>
      <c r="AC67" s="61" t="e">
        <f t="shared" si="1"/>
        <v>#DIV/0!</v>
      </c>
      <c r="AD67" s="61" t="e">
        <f t="shared" si="1"/>
        <v>#DIV/0!</v>
      </c>
      <c r="AE67" s="61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61">
        <f>AVERAGE(B3:AE37)</f>
        <v>8.9735886016688854E-6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91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92</v>
      </c>
      <c r="B79" s="17"/>
      <c r="C79" s="17"/>
      <c r="D79" s="61">
        <f>VAR(B3:AE37)</f>
        <v>1.4212911608889365E-13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93</v>
      </c>
      <c r="B85" s="75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94</v>
      </c>
      <c r="B88" s="61">
        <f>1/B55+1/B85</f>
        <v>0.66666666666666663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95</v>
      </c>
      <c r="B92" s="61">
        <f>D79*B88</f>
        <v>9.4752744059262423E-14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96</v>
      </c>
      <c r="B98" s="13"/>
      <c r="C98" s="61">
        <f>SQRT(B92)</f>
        <v>3.0781933672084737E-7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97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98</v>
      </c>
      <c r="B104" s="20" t="s">
        <v>99</v>
      </c>
      <c r="C104" s="13"/>
      <c r="D104" s="13"/>
      <c r="E104" s="13"/>
      <c r="F104" s="13"/>
      <c r="G104" s="13"/>
      <c r="H104" s="12">
        <f>TINV(2*0.01,B60)</f>
        <v>6.9645567342832733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100</v>
      </c>
      <c r="B107" s="13"/>
      <c r="D107" s="13"/>
      <c r="E107" s="13"/>
      <c r="F107" s="64">
        <f>B74+H104*C98</f>
        <v>1.1117413836170673E-5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7kq3sUmQ9IPIpMm04hF1dXO32qM9YDj7Epm0hsWzeJcLVjCQd9tY3JQ9OruUQiS40TbssHtRNGbqdfADwfBTaw==" saltValue="wtKlUr5PRMpxX5QEmih74Q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525DA-CE05-4CC3-8C00-B3B32288B932}">
  <sheetPr>
    <tabColor theme="3" tint="0.59999389629810485"/>
    <pageSetUpPr fitToPage="1"/>
  </sheetPr>
  <dimension ref="A1:AE170"/>
  <sheetViews>
    <sheetView topLeftCell="A143" zoomScale="90" zoomScaleNormal="90" workbookViewId="0">
      <selection activeCell="C121" sqref="C121"/>
    </sheetView>
  </sheetViews>
  <sheetFormatPr defaultColWidth="9.109375" defaultRowHeight="14.4" x14ac:dyDescent="0.3"/>
  <cols>
    <col min="1" max="1" width="20.33203125" style="34" customWidth="1"/>
    <col min="2" max="2" width="27.6640625" style="34" customWidth="1"/>
    <col min="3" max="3" width="25.33203125" style="34" customWidth="1"/>
    <col min="4" max="4" width="20.33203125" style="34" customWidth="1"/>
    <col min="5" max="5" width="19" style="34" customWidth="1"/>
    <col min="6" max="6" width="22.6640625" style="34" customWidth="1"/>
    <col min="7" max="8" width="9.109375" style="34"/>
    <col min="9" max="9" width="11" style="34" bestFit="1" customWidth="1"/>
    <col min="10" max="16384" width="9.109375" style="34"/>
  </cols>
  <sheetData>
    <row r="1" spans="1:31" s="22" customFormat="1" ht="13.2" x14ac:dyDescent="0.25">
      <c r="A1" s="21"/>
      <c r="B1" s="76" t="s">
        <v>41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8"/>
    </row>
    <row r="2" spans="1:31" s="22" customFormat="1" ht="26.4" x14ac:dyDescent="0.25">
      <c r="A2" s="23" t="s">
        <v>43</v>
      </c>
      <c r="B2" s="105" t="s">
        <v>252</v>
      </c>
      <c r="C2" s="105" t="s">
        <v>251</v>
      </c>
      <c r="D2" s="24"/>
      <c r="E2" s="24"/>
      <c r="F2" s="24"/>
      <c r="G2" s="24"/>
      <c r="H2" s="24"/>
      <c r="I2" s="65"/>
      <c r="J2" s="65"/>
      <c r="K2" s="24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</row>
    <row r="3" spans="1:31" s="25" customFormat="1" ht="13.2" x14ac:dyDescent="0.25">
      <c r="A3" s="85">
        <v>1</v>
      </c>
      <c r="B3" s="188">
        <v>1.6206884402635382E-5</v>
      </c>
      <c r="C3" s="188">
        <v>9.1879350348027827E-6</v>
      </c>
      <c r="D3" s="68"/>
      <c r="E3" s="68"/>
      <c r="F3" s="68"/>
      <c r="G3" s="68"/>
      <c r="H3" s="68"/>
      <c r="I3" s="68"/>
      <c r="J3" s="68"/>
      <c r="K3" s="69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</row>
    <row r="4" spans="1:31" s="25" customFormat="1" ht="13.2" x14ac:dyDescent="0.25">
      <c r="A4" s="85">
        <v>2</v>
      </c>
      <c r="B4" s="188">
        <v>2.2574212724331237E-5</v>
      </c>
      <c r="C4" s="188">
        <v>9.1945477075588607E-6</v>
      </c>
      <c r="D4" s="68"/>
      <c r="E4" s="68"/>
      <c r="F4" s="68"/>
      <c r="G4" s="68"/>
      <c r="H4" s="68"/>
      <c r="I4" s="68"/>
      <c r="J4" s="68"/>
      <c r="K4" s="68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</row>
    <row r="5" spans="1:31" s="25" customFormat="1" ht="13.2" x14ac:dyDescent="0.25">
      <c r="A5" s="85">
        <v>3</v>
      </c>
      <c r="B5" s="188">
        <v>2.409744128987031E-5</v>
      </c>
      <c r="C5" s="188">
        <v>8.5382830626450112E-6</v>
      </c>
      <c r="D5" s="68"/>
      <c r="E5" s="68"/>
      <c r="F5" s="68"/>
      <c r="G5" s="68"/>
      <c r="H5" s="68"/>
      <c r="I5" s="68"/>
      <c r="J5" s="68"/>
      <c r="K5" s="68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</row>
    <row r="6" spans="1:31" s="25" customFormat="1" ht="13.2" x14ac:dyDescent="0.25">
      <c r="A6" s="85">
        <v>4</v>
      </c>
      <c r="B6" s="67"/>
      <c r="C6" s="67"/>
      <c r="D6" s="68"/>
      <c r="E6" s="68"/>
      <c r="F6" s="68"/>
      <c r="G6" s="68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</row>
    <row r="7" spans="1:31" s="25" customFormat="1" ht="13.2" x14ac:dyDescent="0.25">
      <c r="A7" s="85">
        <v>5</v>
      </c>
      <c r="B7" s="67"/>
      <c r="C7" s="6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</row>
    <row r="8" spans="1:31" s="25" customFormat="1" ht="13.2" x14ac:dyDescent="0.25">
      <c r="A8" s="85">
        <v>6</v>
      </c>
      <c r="B8" s="80"/>
      <c r="C8" s="8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</row>
    <row r="9" spans="1:31" s="25" customFormat="1" ht="13.2" x14ac:dyDescent="0.25">
      <c r="A9" s="85">
        <v>7</v>
      </c>
      <c r="B9" s="80"/>
      <c r="C9" s="8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</row>
    <row r="10" spans="1:31" s="25" customFormat="1" ht="13.2" x14ac:dyDescent="0.25">
      <c r="A10" s="85">
        <v>8</v>
      </c>
      <c r="B10" s="80"/>
      <c r="C10" s="8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</row>
    <row r="11" spans="1:31" s="25" customFormat="1" ht="13.2" x14ac:dyDescent="0.25">
      <c r="A11" s="85">
        <v>9</v>
      </c>
      <c r="B11" s="86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</row>
    <row r="12" spans="1:31" s="25" customFormat="1" ht="13.2" x14ac:dyDescent="0.25">
      <c r="A12" s="85">
        <v>10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</row>
    <row r="13" spans="1:31" s="25" customFormat="1" ht="13.2" x14ac:dyDescent="0.25">
      <c r="A13" s="85">
        <v>11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</row>
    <row r="14" spans="1:31" s="25" customFormat="1" ht="13.2" x14ac:dyDescent="0.25">
      <c r="A14" s="85">
        <v>12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</row>
    <row r="15" spans="1:31" s="25" customFormat="1" ht="13.2" x14ac:dyDescent="0.25">
      <c r="A15" s="85">
        <v>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</row>
    <row r="16" spans="1:31" s="25" customFormat="1" ht="13.2" x14ac:dyDescent="0.25">
      <c r="A16" s="85">
        <v>14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</row>
    <row r="17" spans="1:31" s="25" customFormat="1" ht="13.2" x14ac:dyDescent="0.25">
      <c r="A17" s="85">
        <v>15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</row>
    <row r="18" spans="1:31" s="25" customFormat="1" ht="13.2" x14ac:dyDescent="0.25">
      <c r="A18" s="85">
        <v>16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</row>
    <row r="19" spans="1:31" s="25" customFormat="1" ht="13.2" x14ac:dyDescent="0.25">
      <c r="A19" s="85">
        <v>17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</row>
    <row r="20" spans="1:31" s="25" customFormat="1" ht="13.2" x14ac:dyDescent="0.25">
      <c r="A20" s="85">
        <v>18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</row>
    <row r="21" spans="1:31" s="25" customFormat="1" ht="13.2" x14ac:dyDescent="0.25">
      <c r="A21" s="85">
        <v>19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</row>
    <row r="22" spans="1:31" s="25" customFormat="1" ht="13.2" x14ac:dyDescent="0.25">
      <c r="A22" s="85">
        <v>20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</row>
    <row r="23" spans="1:31" s="25" customFormat="1" ht="13.2" x14ac:dyDescent="0.25">
      <c r="A23" s="85">
        <v>21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</row>
    <row r="24" spans="1:31" s="25" customFormat="1" ht="13.2" x14ac:dyDescent="0.25">
      <c r="A24" s="85">
        <v>22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</row>
    <row r="25" spans="1:31" s="25" customFormat="1" ht="13.2" x14ac:dyDescent="0.25">
      <c r="A25" s="85">
        <v>23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</row>
    <row r="26" spans="1:31" s="25" customFormat="1" ht="13.2" x14ac:dyDescent="0.25">
      <c r="A26" s="85">
        <v>24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</row>
    <row r="27" spans="1:31" s="25" customFormat="1" ht="13.2" x14ac:dyDescent="0.25">
      <c r="A27" s="85">
        <v>25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</row>
    <row r="28" spans="1:31" s="25" customFormat="1" ht="13.2" x14ac:dyDescent="0.25">
      <c r="A28" s="85">
        <v>26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</row>
    <row r="29" spans="1:31" s="25" customFormat="1" ht="13.2" x14ac:dyDescent="0.25">
      <c r="A29" s="85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</row>
    <row r="30" spans="1:31" s="25" customFormat="1" ht="13.2" x14ac:dyDescent="0.25">
      <c r="A30" s="85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</row>
    <row r="31" spans="1:31" s="25" customFormat="1" ht="13.2" x14ac:dyDescent="0.25">
      <c r="A31" s="85">
        <v>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</row>
    <row r="32" spans="1:31" s="25" customFormat="1" ht="13.2" x14ac:dyDescent="0.25">
      <c r="A32" s="85">
        <v>30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</row>
    <row r="33" spans="1:31" s="25" customFormat="1" ht="13.2" x14ac:dyDescent="0.25">
      <c r="A33" s="85">
        <v>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</row>
    <row r="34" spans="1:31" s="25" customFormat="1" ht="13.2" x14ac:dyDescent="0.25">
      <c r="A34" s="85">
        <v>32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</row>
    <row r="35" spans="1:31" s="25" customFormat="1" ht="13.2" x14ac:dyDescent="0.25">
      <c r="A35" s="85">
        <v>33</v>
      </c>
      <c r="B35" s="70"/>
      <c r="C35" s="70"/>
      <c r="D35" s="70"/>
      <c r="E35" s="70"/>
      <c r="F35" s="70"/>
      <c r="G35" s="70"/>
      <c r="H35" s="70"/>
      <c r="I35" s="70"/>
      <c r="J35" s="7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</row>
    <row r="36" spans="1:31" s="25" customFormat="1" ht="13.2" x14ac:dyDescent="0.25">
      <c r="A36" s="85">
        <v>34</v>
      </c>
      <c r="B36" s="70"/>
      <c r="C36" s="70"/>
      <c r="D36" s="70"/>
      <c r="E36" s="70"/>
      <c r="F36" s="70"/>
      <c r="G36" s="70"/>
      <c r="H36" s="70"/>
      <c r="I36" s="70"/>
      <c r="J36" s="7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</row>
    <row r="37" spans="1:31" s="25" customFormat="1" ht="13.2" x14ac:dyDescent="0.25">
      <c r="A37" s="85">
        <v>35</v>
      </c>
      <c r="B37" s="70"/>
      <c r="C37" s="70"/>
      <c r="D37" s="70"/>
      <c r="E37" s="70"/>
      <c r="F37" s="70"/>
      <c r="G37" s="70"/>
      <c r="H37" s="70"/>
      <c r="I37" s="70"/>
      <c r="J37" s="7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</row>
    <row r="38" spans="1:31" s="28" customFormat="1" x14ac:dyDescent="0.3">
      <c r="A38" s="206" t="s">
        <v>101</v>
      </c>
      <c r="B38" s="207"/>
      <c r="C38" s="207"/>
      <c r="D38" s="207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3.2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x14ac:dyDescent="0.3">
      <c r="A40" s="30" t="s">
        <v>45</v>
      </c>
      <c r="B40" s="98" t="s">
        <v>41</v>
      </c>
      <c r="C40" s="98" t="s">
        <v>102</v>
      </c>
      <c r="D40" s="26"/>
      <c r="E40" s="26"/>
      <c r="F40" s="26"/>
      <c r="G40" t="s">
        <v>53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x14ac:dyDescent="0.25">
      <c r="A41" s="30" t="s">
        <v>46</v>
      </c>
      <c r="B41" s="99">
        <f>COUNT(B3:AE37)</f>
        <v>6</v>
      </c>
      <c r="C41" s="99">
        <f>COUNT(B51:AE85)</f>
        <v>6</v>
      </c>
      <c r="D41" s="26"/>
      <c r="E41" s="26"/>
      <c r="F41" s="26"/>
      <c r="G41" s="129" t="s">
        <v>55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x14ac:dyDescent="0.3">
      <c r="A42" s="30" t="s">
        <v>47</v>
      </c>
      <c r="B42" s="104">
        <f>KURT(B3:AE37)</f>
        <v>-2.2899941436576876</v>
      </c>
      <c r="C42" s="104">
        <f>KURT(B51:AE85)</f>
        <v>-2.6354242016459386</v>
      </c>
      <c r="D42" s="26"/>
      <c r="E42" s="26"/>
      <c r="F42" s="26"/>
      <c r="G42" t="s">
        <v>57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3.2" x14ac:dyDescent="0.25">
      <c r="A43" s="30" t="s">
        <v>49</v>
      </c>
      <c r="B43" s="99">
        <f>SQRT(24*B41*(B41^2-1)/((B41-2)*(B41+3)*(B41-3)*(B41+5)))</f>
        <v>2.059714602177749</v>
      </c>
      <c r="C43" s="99">
        <f>SQRT(24*C41*(C41^2-1)/((C41-2)*(C41+3)*(C41-3)*(C41+5)))</f>
        <v>2.059714602177749</v>
      </c>
      <c r="D43" s="26"/>
      <c r="E43" s="26" t="s">
        <v>103</v>
      </c>
      <c r="F43" s="71">
        <f>AVERAGE(B3:AE37)</f>
        <v>1.4966550703640598E-5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3.2" x14ac:dyDescent="0.25">
      <c r="A44" s="30" t="s">
        <v>51</v>
      </c>
      <c r="B44" s="99" t="str">
        <f>IF(ABS(B42/B43)&gt;NORMSINV(1-0.05/2),"non normal","normal")</f>
        <v>normal</v>
      </c>
      <c r="C44" s="99" t="str">
        <f>IF(ABS(C42/C43)&gt;NORMSINV(1-0.05/2),"non normal","normal")</f>
        <v>normal</v>
      </c>
      <c r="D44" s="26"/>
      <c r="E44" s="26" t="s">
        <v>104</v>
      </c>
      <c r="F44" s="71">
        <f>VAR(B3:AE37)</f>
        <v>5.0163830900560934E-11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3.2" x14ac:dyDescent="0.25">
      <c r="A45" s="30" t="s">
        <v>52</v>
      </c>
      <c r="B45" s="100">
        <f>SKEW(B3:AE37)</f>
        <v>0.46659260507293421</v>
      </c>
      <c r="C45" s="100">
        <f>SKEW(B51:AE85)</f>
        <v>0.27244979318326967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3.2" x14ac:dyDescent="0.25">
      <c r="A46" s="30" t="s">
        <v>54</v>
      </c>
      <c r="B46" s="99">
        <f>SQRT((6*B41*(B41-1))/((B41-2)*(B41+1)*(B41+3)))</f>
        <v>0.84515425472851657</v>
      </c>
      <c r="C46" s="99">
        <f>SQRT((6*C41*(C41-1))/((C41-2)*(C41+1)*(C41+3)))</f>
        <v>0.84515425472851657</v>
      </c>
      <c r="D46" s="96" t="s">
        <v>59</v>
      </c>
      <c r="E46" s="96" t="s">
        <v>60</v>
      </c>
      <c r="F46" s="96" t="s">
        <v>61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3.2" x14ac:dyDescent="0.25">
      <c r="A47" s="30" t="s">
        <v>56</v>
      </c>
      <c r="B47" s="99" t="str">
        <f>IF(ABS(B45/B46)&gt;NORMSINV(1-0.05/2),"non normal","normal")</f>
        <v>normal</v>
      </c>
      <c r="C47" s="99" t="str">
        <f>IF(ABS(C45/C46)&gt;NORMSINV(1-0.05/2),"non normal","normal")</f>
        <v>normal</v>
      </c>
      <c r="D47" s="97" t="str">
        <f>IF(AND(B44="normal", B47="normal"),"normal", "non normal")</f>
        <v>normal</v>
      </c>
      <c r="E47" s="97" t="str">
        <f>IF(AND(C44="normal", C47="normal"),"normal", "non normal")</f>
        <v>normal</v>
      </c>
      <c r="F47" s="134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">
      <c r="A48" s="30" t="s">
        <v>58</v>
      </c>
      <c r="B48" s="99">
        <f>ABS(B45/B46)</f>
        <v>0.55207981556315389</v>
      </c>
      <c r="C48" s="99">
        <f>ABS(C45/C46)</f>
        <v>0.32236694267224264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">
      <c r="A49" s="33"/>
      <c r="B49" s="82" t="s">
        <v>105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4"/>
    </row>
    <row r="50" spans="1:31" x14ac:dyDescent="0.3">
      <c r="A50" s="35" t="s">
        <v>43</v>
      </c>
      <c r="B50" s="87" t="str">
        <f>IF(B2&gt;0,B2,"")</f>
        <v>CC-BurnsHarbor-IN_Windbox Scrubber</v>
      </c>
      <c r="C50" s="87" t="str">
        <f t="shared" ref="C50:AE50" si="0">IF(C2&gt;0,C2,"")</f>
        <v>USS-Gary-IN_Sinter Plant Windbox Stack No. 2</v>
      </c>
      <c r="D50" s="87" t="str">
        <f t="shared" si="0"/>
        <v/>
      </c>
      <c r="E50" s="87" t="str">
        <f t="shared" si="0"/>
        <v/>
      </c>
      <c r="F50" s="87" t="str">
        <f t="shared" si="0"/>
        <v/>
      </c>
      <c r="G50" s="87" t="str">
        <f t="shared" si="0"/>
        <v/>
      </c>
      <c r="H50" s="87" t="str">
        <f t="shared" si="0"/>
        <v/>
      </c>
      <c r="I50" s="87" t="str">
        <f t="shared" si="0"/>
        <v/>
      </c>
      <c r="J50" s="87" t="str">
        <f t="shared" si="0"/>
        <v/>
      </c>
      <c r="K50" s="87" t="str">
        <f t="shared" si="0"/>
        <v/>
      </c>
      <c r="L50" s="87" t="str">
        <f t="shared" si="0"/>
        <v/>
      </c>
      <c r="M50" s="87" t="str">
        <f t="shared" si="0"/>
        <v/>
      </c>
      <c r="N50" s="87" t="str">
        <f t="shared" si="0"/>
        <v/>
      </c>
      <c r="O50" s="87" t="str">
        <f t="shared" si="0"/>
        <v/>
      </c>
      <c r="P50" s="87" t="str">
        <f t="shared" si="0"/>
        <v/>
      </c>
      <c r="Q50" s="87" t="str">
        <f t="shared" si="0"/>
        <v/>
      </c>
      <c r="R50" s="87" t="str">
        <f t="shared" si="0"/>
        <v/>
      </c>
      <c r="S50" s="87" t="str">
        <f t="shared" si="0"/>
        <v/>
      </c>
      <c r="T50" s="87" t="str">
        <f t="shared" si="0"/>
        <v/>
      </c>
      <c r="U50" s="87" t="str">
        <f t="shared" si="0"/>
        <v/>
      </c>
      <c r="V50" s="87" t="str">
        <f t="shared" si="0"/>
        <v/>
      </c>
      <c r="W50" s="87" t="str">
        <f t="shared" si="0"/>
        <v/>
      </c>
      <c r="X50" s="87" t="str">
        <f t="shared" si="0"/>
        <v/>
      </c>
      <c r="Y50" s="87" t="str">
        <f t="shared" si="0"/>
        <v/>
      </c>
      <c r="Z50" s="87" t="str">
        <f t="shared" si="0"/>
        <v/>
      </c>
      <c r="AA50" s="87" t="str">
        <f t="shared" si="0"/>
        <v/>
      </c>
      <c r="AB50" s="87" t="str">
        <f t="shared" si="0"/>
        <v/>
      </c>
      <c r="AC50" s="87" t="str">
        <f t="shared" si="0"/>
        <v/>
      </c>
      <c r="AD50" s="87" t="str">
        <f t="shared" si="0"/>
        <v/>
      </c>
      <c r="AE50" s="87" t="str">
        <f t="shared" si="0"/>
        <v/>
      </c>
    </row>
    <row r="51" spans="1:31" x14ac:dyDescent="0.3">
      <c r="A51" s="88">
        <v>1</v>
      </c>
      <c r="B51" s="89">
        <f>IF(B3&gt;0,LN(B3),"")</f>
        <v>-11.03007444287155</v>
      </c>
      <c r="C51" s="89">
        <f t="shared" ref="C51:AE63" si="1">IF(C3&gt;0,LN(C3),"")</f>
        <v>-11.597619343819495</v>
      </c>
      <c r="D51" s="89" t="str">
        <f t="shared" si="1"/>
        <v/>
      </c>
      <c r="E51" s="89" t="str">
        <f t="shared" si="1"/>
        <v/>
      </c>
      <c r="F51" s="89" t="str">
        <f t="shared" si="1"/>
        <v/>
      </c>
      <c r="G51" s="89" t="str">
        <f t="shared" si="1"/>
        <v/>
      </c>
      <c r="H51" s="89" t="str">
        <f t="shared" si="1"/>
        <v/>
      </c>
      <c r="I51" s="89" t="str">
        <f t="shared" si="1"/>
        <v/>
      </c>
      <c r="J51" s="89" t="str">
        <f t="shared" si="1"/>
        <v/>
      </c>
      <c r="K51" s="89" t="str">
        <f t="shared" si="1"/>
        <v/>
      </c>
      <c r="L51" s="89" t="str">
        <f t="shared" si="1"/>
        <v/>
      </c>
      <c r="M51" s="89" t="str">
        <f t="shared" si="1"/>
        <v/>
      </c>
      <c r="N51" s="89" t="str">
        <f t="shared" si="1"/>
        <v/>
      </c>
      <c r="O51" s="89" t="str">
        <f t="shared" si="1"/>
        <v/>
      </c>
      <c r="P51" s="89" t="str">
        <f t="shared" si="1"/>
        <v/>
      </c>
      <c r="Q51" s="89" t="str">
        <f t="shared" si="1"/>
        <v/>
      </c>
      <c r="R51" s="89" t="str">
        <f t="shared" si="1"/>
        <v/>
      </c>
      <c r="S51" s="89" t="str">
        <f t="shared" si="1"/>
        <v/>
      </c>
      <c r="T51" s="89" t="str">
        <f t="shared" si="1"/>
        <v/>
      </c>
      <c r="U51" s="89" t="str">
        <f t="shared" si="1"/>
        <v/>
      </c>
      <c r="V51" s="89" t="str">
        <f t="shared" si="1"/>
        <v/>
      </c>
      <c r="W51" s="89" t="str">
        <f t="shared" si="1"/>
        <v/>
      </c>
      <c r="X51" s="89" t="str">
        <f t="shared" si="1"/>
        <v/>
      </c>
      <c r="Y51" s="89" t="str">
        <f t="shared" si="1"/>
        <v/>
      </c>
      <c r="Z51" s="89" t="str">
        <f t="shared" si="1"/>
        <v/>
      </c>
      <c r="AA51" s="89" t="str">
        <f t="shared" si="1"/>
        <v/>
      </c>
      <c r="AB51" s="89" t="str">
        <f t="shared" si="1"/>
        <v/>
      </c>
      <c r="AC51" s="89" t="str">
        <f t="shared" si="1"/>
        <v/>
      </c>
      <c r="AD51" s="89" t="str">
        <f t="shared" si="1"/>
        <v/>
      </c>
      <c r="AE51" s="89" t="str">
        <f t="shared" si="1"/>
        <v/>
      </c>
    </row>
    <row r="52" spans="1:31" x14ac:dyDescent="0.3">
      <c r="A52" s="88">
        <v>2</v>
      </c>
      <c r="B52" s="89">
        <f t="shared" ref="B52:Q67" si="2">IF(B4&gt;0,LN(B4),"")</f>
        <v>-10.698702333053106</v>
      </c>
      <c r="C52" s="89">
        <f t="shared" si="2"/>
        <v>-11.596899890072796</v>
      </c>
      <c r="D52" s="89" t="str">
        <f t="shared" si="2"/>
        <v/>
      </c>
      <c r="E52" s="89" t="str">
        <f t="shared" si="2"/>
        <v/>
      </c>
      <c r="F52" s="89" t="str">
        <f t="shared" si="2"/>
        <v/>
      </c>
      <c r="G52" s="89" t="str">
        <f t="shared" si="2"/>
        <v/>
      </c>
      <c r="H52" s="89" t="str">
        <f t="shared" si="2"/>
        <v/>
      </c>
      <c r="I52" s="89" t="str">
        <f t="shared" si="2"/>
        <v/>
      </c>
      <c r="J52" s="89" t="str">
        <f t="shared" si="2"/>
        <v/>
      </c>
      <c r="K52" s="89" t="str">
        <f t="shared" si="2"/>
        <v/>
      </c>
      <c r="L52" s="89" t="str">
        <f t="shared" si="2"/>
        <v/>
      </c>
      <c r="M52" s="89" t="str">
        <f t="shared" si="1"/>
        <v/>
      </c>
      <c r="N52" s="89" t="str">
        <f t="shared" si="1"/>
        <v/>
      </c>
      <c r="O52" s="89" t="str">
        <f t="shared" si="1"/>
        <v/>
      </c>
      <c r="P52" s="89" t="str">
        <f t="shared" si="1"/>
        <v/>
      </c>
      <c r="Q52" s="89" t="str">
        <f t="shared" si="1"/>
        <v/>
      </c>
      <c r="R52" s="89" t="str">
        <f t="shared" si="1"/>
        <v/>
      </c>
      <c r="S52" s="89" t="str">
        <f t="shared" si="1"/>
        <v/>
      </c>
      <c r="T52" s="89" t="str">
        <f t="shared" si="1"/>
        <v/>
      </c>
      <c r="U52" s="89" t="str">
        <f t="shared" si="1"/>
        <v/>
      </c>
      <c r="V52" s="89" t="str">
        <f t="shared" si="1"/>
        <v/>
      </c>
      <c r="W52" s="89" t="str">
        <f t="shared" si="1"/>
        <v/>
      </c>
      <c r="X52" s="89" t="str">
        <f t="shared" si="1"/>
        <v/>
      </c>
      <c r="Y52" s="89" t="str">
        <f t="shared" si="1"/>
        <v/>
      </c>
      <c r="Z52" s="89" t="str">
        <f t="shared" si="1"/>
        <v/>
      </c>
      <c r="AA52" s="89" t="str">
        <f t="shared" si="1"/>
        <v/>
      </c>
      <c r="AB52" s="89" t="str">
        <f t="shared" si="1"/>
        <v/>
      </c>
      <c r="AC52" s="89" t="str">
        <f t="shared" si="1"/>
        <v/>
      </c>
      <c r="AD52" s="89" t="str">
        <f t="shared" si="1"/>
        <v/>
      </c>
      <c r="AE52" s="89" t="str">
        <f t="shared" si="1"/>
        <v/>
      </c>
    </row>
    <row r="53" spans="1:31" x14ac:dyDescent="0.3">
      <c r="A53" s="88">
        <v>3</v>
      </c>
      <c r="B53" s="89">
        <f t="shared" si="2"/>
        <v>-10.633404893648956</v>
      </c>
      <c r="C53" s="89">
        <f t="shared" si="2"/>
        <v>-11.670950616905046</v>
      </c>
      <c r="D53" s="89" t="str">
        <f t="shared" si="2"/>
        <v/>
      </c>
      <c r="E53" s="89" t="str">
        <f t="shared" si="2"/>
        <v/>
      </c>
      <c r="F53" s="89" t="str">
        <f t="shared" si="2"/>
        <v/>
      </c>
      <c r="G53" s="89" t="str">
        <f t="shared" si="2"/>
        <v/>
      </c>
      <c r="H53" s="89" t="str">
        <f t="shared" si="2"/>
        <v/>
      </c>
      <c r="I53" s="89" t="str">
        <f t="shared" si="2"/>
        <v/>
      </c>
      <c r="J53" s="89" t="str">
        <f t="shared" si="2"/>
        <v/>
      </c>
      <c r="K53" s="89" t="str">
        <f t="shared" si="2"/>
        <v/>
      </c>
      <c r="L53" s="89" t="str">
        <f t="shared" si="2"/>
        <v/>
      </c>
      <c r="M53" s="89" t="str">
        <f t="shared" si="1"/>
        <v/>
      </c>
      <c r="N53" s="89" t="str">
        <f t="shared" si="1"/>
        <v/>
      </c>
      <c r="O53" s="89" t="str">
        <f t="shared" si="1"/>
        <v/>
      </c>
      <c r="P53" s="89" t="str">
        <f t="shared" si="1"/>
        <v/>
      </c>
      <c r="Q53" s="89" t="str">
        <f t="shared" si="1"/>
        <v/>
      </c>
      <c r="R53" s="89" t="str">
        <f t="shared" si="1"/>
        <v/>
      </c>
      <c r="S53" s="89" t="str">
        <f t="shared" si="1"/>
        <v/>
      </c>
      <c r="T53" s="89" t="str">
        <f t="shared" si="1"/>
        <v/>
      </c>
      <c r="U53" s="89" t="str">
        <f t="shared" si="1"/>
        <v/>
      </c>
      <c r="V53" s="89" t="str">
        <f t="shared" si="1"/>
        <v/>
      </c>
      <c r="W53" s="89" t="str">
        <f t="shared" si="1"/>
        <v/>
      </c>
      <c r="X53" s="89" t="str">
        <f t="shared" si="1"/>
        <v/>
      </c>
      <c r="Y53" s="89" t="str">
        <f t="shared" si="1"/>
        <v/>
      </c>
      <c r="Z53" s="89" t="str">
        <f t="shared" si="1"/>
        <v/>
      </c>
      <c r="AA53" s="89" t="str">
        <f t="shared" si="1"/>
        <v/>
      </c>
      <c r="AB53" s="89" t="str">
        <f t="shared" si="1"/>
        <v/>
      </c>
      <c r="AC53" s="89" t="str">
        <f t="shared" si="1"/>
        <v/>
      </c>
      <c r="AD53" s="89" t="str">
        <f t="shared" si="1"/>
        <v/>
      </c>
      <c r="AE53" s="89" t="str">
        <f t="shared" si="1"/>
        <v/>
      </c>
    </row>
    <row r="54" spans="1:31" x14ac:dyDescent="0.3">
      <c r="A54" s="88">
        <v>4</v>
      </c>
      <c r="B54" s="89" t="str">
        <f t="shared" si="2"/>
        <v/>
      </c>
      <c r="C54" s="89" t="str">
        <f t="shared" si="2"/>
        <v/>
      </c>
      <c r="D54" s="89" t="str">
        <f t="shared" si="2"/>
        <v/>
      </c>
      <c r="E54" s="89" t="str">
        <f t="shared" si="2"/>
        <v/>
      </c>
      <c r="F54" s="89" t="str">
        <f t="shared" si="2"/>
        <v/>
      </c>
      <c r="G54" s="89" t="str">
        <f t="shared" si="2"/>
        <v/>
      </c>
      <c r="H54" s="89" t="str">
        <f t="shared" si="2"/>
        <v/>
      </c>
      <c r="I54" s="89" t="str">
        <f t="shared" si="2"/>
        <v/>
      </c>
      <c r="J54" s="89" t="str">
        <f t="shared" si="2"/>
        <v/>
      </c>
      <c r="K54" s="89" t="str">
        <f t="shared" si="2"/>
        <v/>
      </c>
      <c r="L54" s="89" t="str">
        <f t="shared" si="2"/>
        <v/>
      </c>
      <c r="M54" s="89" t="str">
        <f t="shared" si="1"/>
        <v/>
      </c>
      <c r="N54" s="89" t="str">
        <f t="shared" si="1"/>
        <v/>
      </c>
      <c r="O54" s="89" t="str">
        <f t="shared" si="1"/>
        <v/>
      </c>
      <c r="P54" s="89" t="str">
        <f t="shared" si="1"/>
        <v/>
      </c>
      <c r="Q54" s="89" t="str">
        <f t="shared" si="1"/>
        <v/>
      </c>
      <c r="R54" s="89" t="str">
        <f t="shared" si="1"/>
        <v/>
      </c>
      <c r="S54" s="89" t="str">
        <f t="shared" si="1"/>
        <v/>
      </c>
      <c r="T54" s="89" t="str">
        <f t="shared" si="1"/>
        <v/>
      </c>
      <c r="U54" s="89" t="str">
        <f t="shared" si="1"/>
        <v/>
      </c>
      <c r="V54" s="89" t="str">
        <f t="shared" si="1"/>
        <v/>
      </c>
      <c r="W54" s="89" t="str">
        <f t="shared" si="1"/>
        <v/>
      </c>
      <c r="X54" s="89" t="str">
        <f t="shared" si="1"/>
        <v/>
      </c>
      <c r="Y54" s="89" t="str">
        <f t="shared" si="1"/>
        <v/>
      </c>
      <c r="Z54" s="89" t="str">
        <f t="shared" si="1"/>
        <v/>
      </c>
      <c r="AA54" s="89" t="str">
        <f t="shared" si="1"/>
        <v/>
      </c>
      <c r="AB54" s="89" t="str">
        <f t="shared" si="1"/>
        <v/>
      </c>
      <c r="AC54" s="89" t="str">
        <f t="shared" si="1"/>
        <v/>
      </c>
      <c r="AD54" s="89" t="str">
        <f t="shared" si="1"/>
        <v/>
      </c>
      <c r="AE54" s="89" t="str">
        <f t="shared" si="1"/>
        <v/>
      </c>
    </row>
    <row r="55" spans="1:31" x14ac:dyDescent="0.3">
      <c r="A55" s="88">
        <v>5</v>
      </c>
      <c r="B55" s="89" t="str">
        <f t="shared" si="2"/>
        <v/>
      </c>
      <c r="C55" s="89" t="str">
        <f t="shared" si="2"/>
        <v/>
      </c>
      <c r="D55" s="89" t="str">
        <f t="shared" si="2"/>
        <v/>
      </c>
      <c r="E55" s="89" t="str">
        <f t="shared" si="2"/>
        <v/>
      </c>
      <c r="F55" s="89" t="str">
        <f t="shared" si="2"/>
        <v/>
      </c>
      <c r="G55" s="89" t="str">
        <f t="shared" si="2"/>
        <v/>
      </c>
      <c r="H55" s="89" t="str">
        <f t="shared" si="2"/>
        <v/>
      </c>
      <c r="I55" s="89" t="str">
        <f t="shared" si="2"/>
        <v/>
      </c>
      <c r="J55" s="89" t="str">
        <f t="shared" si="2"/>
        <v/>
      </c>
      <c r="K55" s="89" t="str">
        <f t="shared" si="2"/>
        <v/>
      </c>
      <c r="L55" s="89" t="str">
        <f t="shared" si="2"/>
        <v/>
      </c>
      <c r="M55" s="89" t="str">
        <f t="shared" si="1"/>
        <v/>
      </c>
      <c r="N55" s="89" t="str">
        <f t="shared" si="1"/>
        <v/>
      </c>
      <c r="O55" s="89" t="str">
        <f t="shared" si="1"/>
        <v/>
      </c>
      <c r="P55" s="89" t="str">
        <f t="shared" si="1"/>
        <v/>
      </c>
      <c r="Q55" s="89" t="str">
        <f t="shared" si="1"/>
        <v/>
      </c>
      <c r="R55" s="89" t="str">
        <f t="shared" si="1"/>
        <v/>
      </c>
      <c r="S55" s="89" t="str">
        <f t="shared" si="1"/>
        <v/>
      </c>
      <c r="T55" s="89" t="str">
        <f t="shared" si="1"/>
        <v/>
      </c>
      <c r="U55" s="89" t="str">
        <f t="shared" si="1"/>
        <v/>
      </c>
      <c r="V55" s="89" t="str">
        <f t="shared" si="1"/>
        <v/>
      </c>
      <c r="W55" s="89" t="str">
        <f t="shared" si="1"/>
        <v/>
      </c>
      <c r="X55" s="89" t="str">
        <f t="shared" si="1"/>
        <v/>
      </c>
      <c r="Y55" s="89" t="str">
        <f t="shared" si="1"/>
        <v/>
      </c>
      <c r="Z55" s="89" t="str">
        <f t="shared" si="1"/>
        <v/>
      </c>
      <c r="AA55" s="89" t="str">
        <f t="shared" si="1"/>
        <v/>
      </c>
      <c r="AB55" s="89" t="str">
        <f t="shared" si="1"/>
        <v/>
      </c>
      <c r="AC55" s="89" t="str">
        <f t="shared" si="1"/>
        <v/>
      </c>
      <c r="AD55" s="89" t="str">
        <f t="shared" si="1"/>
        <v/>
      </c>
      <c r="AE55" s="89" t="str">
        <f t="shared" si="1"/>
        <v/>
      </c>
    </row>
    <row r="56" spans="1:31" x14ac:dyDescent="0.3">
      <c r="A56" s="88">
        <v>6</v>
      </c>
      <c r="B56" s="89" t="str">
        <f t="shared" si="2"/>
        <v/>
      </c>
      <c r="C56" s="89" t="str">
        <f t="shared" si="2"/>
        <v/>
      </c>
      <c r="D56" s="89" t="str">
        <f t="shared" si="2"/>
        <v/>
      </c>
      <c r="E56" s="89" t="str">
        <f t="shared" si="2"/>
        <v/>
      </c>
      <c r="F56" s="89" t="str">
        <f t="shared" si="2"/>
        <v/>
      </c>
      <c r="G56" s="89" t="str">
        <f t="shared" si="2"/>
        <v/>
      </c>
      <c r="H56" s="89" t="str">
        <f t="shared" si="2"/>
        <v/>
      </c>
      <c r="I56" s="89" t="str">
        <f t="shared" si="2"/>
        <v/>
      </c>
      <c r="J56" s="89" t="str">
        <f t="shared" si="2"/>
        <v/>
      </c>
      <c r="K56" s="89" t="str">
        <f t="shared" si="2"/>
        <v/>
      </c>
      <c r="L56" s="89" t="str">
        <f t="shared" si="2"/>
        <v/>
      </c>
      <c r="M56" s="89" t="str">
        <f t="shared" si="1"/>
        <v/>
      </c>
      <c r="N56" s="89" t="str">
        <f t="shared" si="1"/>
        <v/>
      </c>
      <c r="O56" s="89" t="str">
        <f t="shared" si="1"/>
        <v/>
      </c>
      <c r="P56" s="89" t="str">
        <f t="shared" si="1"/>
        <v/>
      </c>
      <c r="Q56" s="89" t="str">
        <f t="shared" si="1"/>
        <v/>
      </c>
      <c r="R56" s="89" t="str">
        <f t="shared" si="1"/>
        <v/>
      </c>
      <c r="S56" s="89" t="str">
        <f t="shared" si="1"/>
        <v/>
      </c>
      <c r="T56" s="89" t="str">
        <f t="shared" si="1"/>
        <v/>
      </c>
      <c r="U56" s="89" t="str">
        <f t="shared" si="1"/>
        <v/>
      </c>
      <c r="V56" s="89" t="str">
        <f t="shared" si="1"/>
        <v/>
      </c>
      <c r="W56" s="89" t="str">
        <f t="shared" si="1"/>
        <v/>
      </c>
      <c r="X56" s="89" t="str">
        <f t="shared" si="1"/>
        <v/>
      </c>
      <c r="Y56" s="89" t="str">
        <f t="shared" si="1"/>
        <v/>
      </c>
      <c r="Z56" s="89" t="str">
        <f t="shared" si="1"/>
        <v/>
      </c>
      <c r="AA56" s="89" t="str">
        <f t="shared" si="1"/>
        <v/>
      </c>
      <c r="AB56" s="89" t="str">
        <f t="shared" si="1"/>
        <v/>
      </c>
      <c r="AC56" s="89" t="str">
        <f t="shared" si="1"/>
        <v/>
      </c>
      <c r="AD56" s="89" t="str">
        <f t="shared" si="1"/>
        <v/>
      </c>
      <c r="AE56" s="89" t="str">
        <f t="shared" si="1"/>
        <v/>
      </c>
    </row>
    <row r="57" spans="1:31" x14ac:dyDescent="0.3">
      <c r="A57" s="88">
        <v>7</v>
      </c>
      <c r="B57" s="89" t="str">
        <f t="shared" si="2"/>
        <v/>
      </c>
      <c r="C57" s="89" t="str">
        <f t="shared" si="2"/>
        <v/>
      </c>
      <c r="D57" s="89" t="str">
        <f t="shared" si="2"/>
        <v/>
      </c>
      <c r="E57" s="89" t="str">
        <f t="shared" si="2"/>
        <v/>
      </c>
      <c r="F57" s="89" t="str">
        <f t="shared" si="2"/>
        <v/>
      </c>
      <c r="G57" s="89" t="str">
        <f t="shared" si="2"/>
        <v/>
      </c>
      <c r="H57" s="89" t="str">
        <f t="shared" si="2"/>
        <v/>
      </c>
      <c r="I57" s="89" t="str">
        <f t="shared" si="2"/>
        <v/>
      </c>
      <c r="J57" s="89" t="str">
        <f t="shared" si="2"/>
        <v/>
      </c>
      <c r="K57" s="89" t="str">
        <f t="shared" si="2"/>
        <v/>
      </c>
      <c r="L57" s="89" t="str">
        <f t="shared" si="2"/>
        <v/>
      </c>
      <c r="M57" s="89" t="str">
        <f t="shared" si="1"/>
        <v/>
      </c>
      <c r="N57" s="89" t="str">
        <f t="shared" si="1"/>
        <v/>
      </c>
      <c r="O57" s="89" t="str">
        <f t="shared" si="1"/>
        <v/>
      </c>
      <c r="P57" s="89" t="str">
        <f t="shared" si="1"/>
        <v/>
      </c>
      <c r="Q57" s="89" t="str">
        <f t="shared" si="1"/>
        <v/>
      </c>
      <c r="R57" s="89" t="str">
        <f t="shared" si="1"/>
        <v/>
      </c>
      <c r="S57" s="89" t="str">
        <f t="shared" si="1"/>
        <v/>
      </c>
      <c r="T57" s="89" t="str">
        <f t="shared" si="1"/>
        <v/>
      </c>
      <c r="U57" s="89" t="str">
        <f t="shared" si="1"/>
        <v/>
      </c>
      <c r="V57" s="89" t="str">
        <f t="shared" si="1"/>
        <v/>
      </c>
      <c r="W57" s="89" t="str">
        <f t="shared" si="1"/>
        <v/>
      </c>
      <c r="X57" s="89" t="str">
        <f t="shared" si="1"/>
        <v/>
      </c>
      <c r="Y57" s="89" t="str">
        <f t="shared" si="1"/>
        <v/>
      </c>
      <c r="Z57" s="89" t="str">
        <f t="shared" si="1"/>
        <v/>
      </c>
      <c r="AA57" s="89" t="str">
        <f t="shared" si="1"/>
        <v/>
      </c>
      <c r="AB57" s="89" t="str">
        <f t="shared" si="1"/>
        <v/>
      </c>
      <c r="AC57" s="89" t="str">
        <f t="shared" si="1"/>
        <v/>
      </c>
      <c r="AD57" s="89" t="str">
        <f t="shared" si="1"/>
        <v/>
      </c>
      <c r="AE57" s="89" t="str">
        <f t="shared" si="1"/>
        <v/>
      </c>
    </row>
    <row r="58" spans="1:31" x14ac:dyDescent="0.3">
      <c r="A58" s="88">
        <v>8</v>
      </c>
      <c r="B58" s="89" t="str">
        <f t="shared" si="2"/>
        <v/>
      </c>
      <c r="C58" s="89" t="str">
        <f t="shared" si="2"/>
        <v/>
      </c>
      <c r="D58" s="89" t="str">
        <f t="shared" si="2"/>
        <v/>
      </c>
      <c r="E58" s="89" t="str">
        <f t="shared" si="2"/>
        <v/>
      </c>
      <c r="F58" s="89" t="str">
        <f t="shared" si="2"/>
        <v/>
      </c>
      <c r="G58" s="89" t="str">
        <f t="shared" si="2"/>
        <v/>
      </c>
      <c r="H58" s="89" t="str">
        <f t="shared" si="2"/>
        <v/>
      </c>
      <c r="I58" s="89" t="str">
        <f t="shared" si="2"/>
        <v/>
      </c>
      <c r="J58" s="89" t="str">
        <f t="shared" si="2"/>
        <v/>
      </c>
      <c r="K58" s="89" t="str">
        <f t="shared" si="2"/>
        <v/>
      </c>
      <c r="L58" s="89" t="str">
        <f t="shared" si="2"/>
        <v/>
      </c>
      <c r="M58" s="89" t="str">
        <f t="shared" si="1"/>
        <v/>
      </c>
      <c r="N58" s="89" t="str">
        <f t="shared" si="1"/>
        <v/>
      </c>
      <c r="O58" s="89" t="str">
        <f t="shared" si="1"/>
        <v/>
      </c>
      <c r="P58" s="89" t="str">
        <f t="shared" si="1"/>
        <v/>
      </c>
      <c r="Q58" s="89" t="str">
        <f t="shared" si="1"/>
        <v/>
      </c>
      <c r="R58" s="89" t="str">
        <f t="shared" si="1"/>
        <v/>
      </c>
      <c r="S58" s="89" t="str">
        <f t="shared" si="1"/>
        <v/>
      </c>
      <c r="T58" s="89" t="str">
        <f t="shared" si="1"/>
        <v/>
      </c>
      <c r="U58" s="89" t="str">
        <f t="shared" si="1"/>
        <v/>
      </c>
      <c r="V58" s="89" t="str">
        <f t="shared" si="1"/>
        <v/>
      </c>
      <c r="W58" s="89" t="str">
        <f t="shared" si="1"/>
        <v/>
      </c>
      <c r="X58" s="89" t="str">
        <f t="shared" si="1"/>
        <v/>
      </c>
      <c r="Y58" s="89" t="str">
        <f t="shared" si="1"/>
        <v/>
      </c>
      <c r="Z58" s="89" t="str">
        <f t="shared" si="1"/>
        <v/>
      </c>
      <c r="AA58" s="89" t="str">
        <f t="shared" si="1"/>
        <v/>
      </c>
      <c r="AB58" s="89" t="str">
        <f t="shared" si="1"/>
        <v/>
      </c>
      <c r="AC58" s="89" t="str">
        <f t="shared" si="1"/>
        <v/>
      </c>
      <c r="AD58" s="89" t="str">
        <f t="shared" si="1"/>
        <v/>
      </c>
      <c r="AE58" s="89" t="str">
        <f t="shared" si="1"/>
        <v/>
      </c>
    </row>
    <row r="59" spans="1:31" x14ac:dyDescent="0.3">
      <c r="A59" s="88">
        <v>9</v>
      </c>
      <c r="B59" s="89" t="str">
        <f t="shared" si="2"/>
        <v/>
      </c>
      <c r="C59" s="89" t="str">
        <f t="shared" si="2"/>
        <v/>
      </c>
      <c r="D59" s="89" t="str">
        <f t="shared" si="2"/>
        <v/>
      </c>
      <c r="E59" s="89" t="str">
        <f t="shared" si="2"/>
        <v/>
      </c>
      <c r="F59" s="89" t="str">
        <f t="shared" si="2"/>
        <v/>
      </c>
      <c r="G59" s="89" t="str">
        <f t="shared" si="2"/>
        <v/>
      </c>
      <c r="H59" s="89" t="str">
        <f t="shared" si="2"/>
        <v/>
      </c>
      <c r="I59" s="89" t="str">
        <f t="shared" si="2"/>
        <v/>
      </c>
      <c r="J59" s="89" t="str">
        <f t="shared" si="2"/>
        <v/>
      </c>
      <c r="K59" s="89" t="str">
        <f t="shared" si="2"/>
        <v/>
      </c>
      <c r="L59" s="89" t="str">
        <f t="shared" si="2"/>
        <v/>
      </c>
      <c r="M59" s="89" t="str">
        <f t="shared" si="1"/>
        <v/>
      </c>
      <c r="N59" s="89" t="str">
        <f t="shared" si="1"/>
        <v/>
      </c>
      <c r="O59" s="89" t="str">
        <f t="shared" si="1"/>
        <v/>
      </c>
      <c r="P59" s="89" t="str">
        <f t="shared" si="1"/>
        <v/>
      </c>
      <c r="Q59" s="89" t="str">
        <f t="shared" si="1"/>
        <v/>
      </c>
      <c r="R59" s="89" t="str">
        <f t="shared" si="1"/>
        <v/>
      </c>
      <c r="S59" s="89" t="str">
        <f t="shared" si="1"/>
        <v/>
      </c>
      <c r="T59" s="89" t="str">
        <f t="shared" si="1"/>
        <v/>
      </c>
      <c r="U59" s="89" t="str">
        <f t="shared" si="1"/>
        <v/>
      </c>
      <c r="V59" s="89" t="str">
        <f t="shared" si="1"/>
        <v/>
      </c>
      <c r="W59" s="89" t="str">
        <f t="shared" si="1"/>
        <v/>
      </c>
      <c r="X59" s="89" t="str">
        <f t="shared" si="1"/>
        <v/>
      </c>
      <c r="Y59" s="89" t="str">
        <f t="shared" si="1"/>
        <v/>
      </c>
      <c r="Z59" s="89" t="str">
        <f t="shared" si="1"/>
        <v/>
      </c>
      <c r="AA59" s="89" t="str">
        <f t="shared" si="1"/>
        <v/>
      </c>
      <c r="AB59" s="89" t="str">
        <f t="shared" si="1"/>
        <v/>
      </c>
      <c r="AC59" s="89" t="str">
        <f t="shared" si="1"/>
        <v/>
      </c>
      <c r="AD59" s="89" t="str">
        <f t="shared" si="1"/>
        <v/>
      </c>
      <c r="AE59" s="89" t="str">
        <f t="shared" si="1"/>
        <v/>
      </c>
    </row>
    <row r="60" spans="1:31" x14ac:dyDescent="0.3">
      <c r="A60" s="88">
        <v>10</v>
      </c>
      <c r="B60" s="89" t="str">
        <f t="shared" si="2"/>
        <v/>
      </c>
      <c r="C60" s="89" t="str">
        <f t="shared" si="2"/>
        <v/>
      </c>
      <c r="D60" s="89" t="str">
        <f t="shared" si="2"/>
        <v/>
      </c>
      <c r="E60" s="89" t="str">
        <f t="shared" si="2"/>
        <v/>
      </c>
      <c r="F60" s="89" t="str">
        <f t="shared" si="2"/>
        <v/>
      </c>
      <c r="G60" s="89" t="str">
        <f t="shared" si="2"/>
        <v/>
      </c>
      <c r="H60" s="89" t="str">
        <f t="shared" si="2"/>
        <v/>
      </c>
      <c r="I60" s="89" t="str">
        <f t="shared" si="2"/>
        <v/>
      </c>
      <c r="J60" s="89" t="str">
        <f t="shared" si="2"/>
        <v/>
      </c>
      <c r="K60" s="89" t="str">
        <f t="shared" si="2"/>
        <v/>
      </c>
      <c r="L60" s="89" t="str">
        <f t="shared" si="2"/>
        <v/>
      </c>
      <c r="M60" s="89" t="str">
        <f t="shared" si="1"/>
        <v/>
      </c>
      <c r="N60" s="89" t="str">
        <f t="shared" si="1"/>
        <v/>
      </c>
      <c r="O60" s="89" t="str">
        <f t="shared" si="1"/>
        <v/>
      </c>
      <c r="P60" s="89" t="str">
        <f t="shared" si="1"/>
        <v/>
      </c>
      <c r="Q60" s="89" t="str">
        <f t="shared" si="1"/>
        <v/>
      </c>
      <c r="R60" s="89" t="str">
        <f t="shared" si="1"/>
        <v/>
      </c>
      <c r="S60" s="89" t="str">
        <f t="shared" si="1"/>
        <v/>
      </c>
      <c r="T60" s="89" t="str">
        <f t="shared" si="1"/>
        <v/>
      </c>
      <c r="U60" s="89" t="str">
        <f t="shared" si="1"/>
        <v/>
      </c>
      <c r="V60" s="89" t="str">
        <f t="shared" si="1"/>
        <v/>
      </c>
      <c r="W60" s="89" t="str">
        <f t="shared" si="1"/>
        <v/>
      </c>
      <c r="X60" s="89" t="str">
        <f t="shared" si="1"/>
        <v/>
      </c>
      <c r="Y60" s="89" t="str">
        <f t="shared" si="1"/>
        <v/>
      </c>
      <c r="Z60" s="89" t="str">
        <f t="shared" si="1"/>
        <v/>
      </c>
      <c r="AA60" s="89" t="str">
        <f t="shared" si="1"/>
        <v/>
      </c>
      <c r="AB60" s="89" t="str">
        <f t="shared" si="1"/>
        <v/>
      </c>
      <c r="AC60" s="89" t="str">
        <f t="shared" si="1"/>
        <v/>
      </c>
      <c r="AD60" s="89" t="str">
        <f t="shared" si="1"/>
        <v/>
      </c>
      <c r="AE60" s="89" t="str">
        <f t="shared" si="1"/>
        <v/>
      </c>
    </row>
    <row r="61" spans="1:31" x14ac:dyDescent="0.3">
      <c r="A61" s="88">
        <v>11</v>
      </c>
      <c r="B61" s="89" t="str">
        <f t="shared" si="2"/>
        <v/>
      </c>
      <c r="C61" s="89" t="str">
        <f t="shared" si="2"/>
        <v/>
      </c>
      <c r="D61" s="89" t="str">
        <f t="shared" si="2"/>
        <v/>
      </c>
      <c r="E61" s="89" t="str">
        <f t="shared" si="2"/>
        <v/>
      </c>
      <c r="F61" s="89" t="str">
        <f t="shared" si="2"/>
        <v/>
      </c>
      <c r="G61" s="89" t="str">
        <f t="shared" si="2"/>
        <v/>
      </c>
      <c r="H61" s="89" t="str">
        <f t="shared" si="2"/>
        <v/>
      </c>
      <c r="I61" s="89" t="str">
        <f t="shared" si="2"/>
        <v/>
      </c>
      <c r="J61" s="89" t="str">
        <f t="shared" si="2"/>
        <v/>
      </c>
      <c r="K61" s="89" t="str">
        <f t="shared" si="2"/>
        <v/>
      </c>
      <c r="L61" s="89" t="str">
        <f t="shared" si="2"/>
        <v/>
      </c>
      <c r="M61" s="89" t="str">
        <f t="shared" si="1"/>
        <v/>
      </c>
      <c r="N61" s="89" t="str">
        <f t="shared" si="1"/>
        <v/>
      </c>
      <c r="O61" s="89" t="str">
        <f t="shared" si="1"/>
        <v/>
      </c>
      <c r="P61" s="89" t="str">
        <f t="shared" si="1"/>
        <v/>
      </c>
      <c r="Q61" s="89" t="str">
        <f t="shared" si="1"/>
        <v/>
      </c>
      <c r="R61" s="89" t="str">
        <f t="shared" si="1"/>
        <v/>
      </c>
      <c r="S61" s="89" t="str">
        <f t="shared" si="1"/>
        <v/>
      </c>
      <c r="T61" s="89" t="str">
        <f t="shared" si="1"/>
        <v/>
      </c>
      <c r="U61" s="89" t="str">
        <f t="shared" si="1"/>
        <v/>
      </c>
      <c r="V61" s="89" t="str">
        <f t="shared" si="1"/>
        <v/>
      </c>
      <c r="W61" s="89" t="str">
        <f t="shared" si="1"/>
        <v/>
      </c>
      <c r="X61" s="89" t="str">
        <f t="shared" si="1"/>
        <v/>
      </c>
      <c r="Y61" s="89" t="str">
        <f t="shared" si="1"/>
        <v/>
      </c>
      <c r="Z61" s="89" t="str">
        <f t="shared" si="1"/>
        <v/>
      </c>
      <c r="AA61" s="89" t="str">
        <f t="shared" si="1"/>
        <v/>
      </c>
      <c r="AB61" s="89" t="str">
        <f t="shared" si="1"/>
        <v/>
      </c>
      <c r="AC61" s="89" t="str">
        <f t="shared" si="1"/>
        <v/>
      </c>
      <c r="AD61" s="89" t="str">
        <f t="shared" si="1"/>
        <v/>
      </c>
      <c r="AE61" s="89" t="str">
        <f t="shared" si="1"/>
        <v/>
      </c>
    </row>
    <row r="62" spans="1:31" x14ac:dyDescent="0.3">
      <c r="A62" s="88">
        <v>12</v>
      </c>
      <c r="B62" s="89" t="str">
        <f t="shared" si="2"/>
        <v/>
      </c>
      <c r="C62" s="89" t="str">
        <f t="shared" si="2"/>
        <v/>
      </c>
      <c r="D62" s="89" t="str">
        <f t="shared" si="2"/>
        <v/>
      </c>
      <c r="E62" s="89" t="str">
        <f t="shared" si="2"/>
        <v/>
      </c>
      <c r="F62" s="89" t="str">
        <f t="shared" si="2"/>
        <v/>
      </c>
      <c r="G62" s="89" t="str">
        <f t="shared" si="2"/>
        <v/>
      </c>
      <c r="H62" s="89" t="str">
        <f t="shared" si="2"/>
        <v/>
      </c>
      <c r="I62" s="89" t="str">
        <f t="shared" si="2"/>
        <v/>
      </c>
      <c r="J62" s="89" t="str">
        <f t="shared" si="2"/>
        <v/>
      </c>
      <c r="K62" s="89" t="str">
        <f t="shared" si="2"/>
        <v/>
      </c>
      <c r="L62" s="89" t="str">
        <f t="shared" si="2"/>
        <v/>
      </c>
      <c r="M62" s="89" t="str">
        <f t="shared" si="1"/>
        <v/>
      </c>
      <c r="N62" s="89" t="str">
        <f t="shared" si="1"/>
        <v/>
      </c>
      <c r="O62" s="89" t="str">
        <f t="shared" si="1"/>
        <v/>
      </c>
      <c r="P62" s="89" t="str">
        <f t="shared" si="1"/>
        <v/>
      </c>
      <c r="Q62" s="89" t="str">
        <f t="shared" si="1"/>
        <v/>
      </c>
      <c r="R62" s="89" t="str">
        <f t="shared" si="1"/>
        <v/>
      </c>
      <c r="S62" s="89" t="str">
        <f t="shared" si="1"/>
        <v/>
      </c>
      <c r="T62" s="89" t="str">
        <f t="shared" si="1"/>
        <v/>
      </c>
      <c r="U62" s="89" t="str">
        <f t="shared" si="1"/>
        <v/>
      </c>
      <c r="V62" s="89" t="str">
        <f t="shared" si="1"/>
        <v/>
      </c>
      <c r="W62" s="89" t="str">
        <f t="shared" si="1"/>
        <v/>
      </c>
      <c r="X62" s="89" t="str">
        <f t="shared" si="1"/>
        <v/>
      </c>
      <c r="Y62" s="89" t="str">
        <f t="shared" si="1"/>
        <v/>
      </c>
      <c r="Z62" s="89" t="str">
        <f t="shared" si="1"/>
        <v/>
      </c>
      <c r="AA62" s="89" t="str">
        <f t="shared" si="1"/>
        <v/>
      </c>
      <c r="AB62" s="89" t="str">
        <f t="shared" si="1"/>
        <v/>
      </c>
      <c r="AC62" s="89" t="str">
        <f t="shared" si="1"/>
        <v/>
      </c>
      <c r="AD62" s="89" t="str">
        <f t="shared" si="1"/>
        <v/>
      </c>
      <c r="AE62" s="89" t="str">
        <f t="shared" si="1"/>
        <v/>
      </c>
    </row>
    <row r="63" spans="1:31" x14ac:dyDescent="0.3">
      <c r="A63" s="88">
        <v>13</v>
      </c>
      <c r="B63" s="89" t="str">
        <f t="shared" si="2"/>
        <v/>
      </c>
      <c r="C63" s="89" t="str">
        <f t="shared" si="2"/>
        <v/>
      </c>
      <c r="D63" s="89" t="str">
        <f t="shared" si="2"/>
        <v/>
      </c>
      <c r="E63" s="89" t="str">
        <f t="shared" si="2"/>
        <v/>
      </c>
      <c r="F63" s="89" t="str">
        <f t="shared" si="2"/>
        <v/>
      </c>
      <c r="G63" s="89" t="str">
        <f t="shared" si="2"/>
        <v/>
      </c>
      <c r="H63" s="89" t="str">
        <f t="shared" si="2"/>
        <v/>
      </c>
      <c r="I63" s="89" t="str">
        <f t="shared" si="2"/>
        <v/>
      </c>
      <c r="J63" s="89" t="str">
        <f t="shared" si="2"/>
        <v/>
      </c>
      <c r="K63" s="89" t="str">
        <f t="shared" si="2"/>
        <v/>
      </c>
      <c r="L63" s="89" t="str">
        <f t="shared" si="2"/>
        <v/>
      </c>
      <c r="M63" s="89" t="str">
        <f t="shared" si="1"/>
        <v/>
      </c>
      <c r="N63" s="89" t="str">
        <f t="shared" si="1"/>
        <v/>
      </c>
      <c r="O63" s="89" t="str">
        <f t="shared" si="1"/>
        <v/>
      </c>
      <c r="P63" s="89" t="str">
        <f t="shared" si="1"/>
        <v/>
      </c>
      <c r="Q63" s="89" t="str">
        <f t="shared" si="1"/>
        <v/>
      </c>
      <c r="R63" s="89" t="str">
        <f t="shared" si="1"/>
        <v/>
      </c>
      <c r="S63" s="89" t="str">
        <f t="shared" si="1"/>
        <v/>
      </c>
      <c r="T63" s="89" t="str">
        <f t="shared" si="1"/>
        <v/>
      </c>
      <c r="U63" s="89" t="str">
        <f t="shared" si="1"/>
        <v/>
      </c>
      <c r="V63" s="89" t="str">
        <f t="shared" si="1"/>
        <v/>
      </c>
      <c r="W63" s="89" t="str">
        <f t="shared" si="1"/>
        <v/>
      </c>
      <c r="X63" s="89" t="str">
        <f t="shared" si="1"/>
        <v/>
      </c>
      <c r="Y63" s="89" t="str">
        <f t="shared" si="1"/>
        <v/>
      </c>
      <c r="Z63" s="89" t="str">
        <f t="shared" si="1"/>
        <v/>
      </c>
      <c r="AA63" s="89" t="str">
        <f t="shared" si="1"/>
        <v/>
      </c>
      <c r="AB63" s="89" t="str">
        <f t="shared" si="1"/>
        <v/>
      </c>
      <c r="AC63" s="89" t="str">
        <f t="shared" si="1"/>
        <v/>
      </c>
      <c r="AD63" s="89" t="str">
        <f t="shared" ref="AD63:AE63" si="3">IF(AD15&gt;0,LN(AD15),"")</f>
        <v/>
      </c>
      <c r="AE63" s="89" t="str">
        <f t="shared" si="3"/>
        <v/>
      </c>
    </row>
    <row r="64" spans="1:31" x14ac:dyDescent="0.3">
      <c r="A64" s="88">
        <v>14</v>
      </c>
      <c r="B64" s="89" t="str">
        <f t="shared" si="2"/>
        <v/>
      </c>
      <c r="C64" s="89" t="str">
        <f t="shared" si="2"/>
        <v/>
      </c>
      <c r="D64" s="89" t="str">
        <f t="shared" si="2"/>
        <v/>
      </c>
      <c r="E64" s="89" t="str">
        <f t="shared" si="2"/>
        <v/>
      </c>
      <c r="F64" s="89" t="str">
        <f t="shared" si="2"/>
        <v/>
      </c>
      <c r="G64" s="89" t="str">
        <f t="shared" si="2"/>
        <v/>
      </c>
      <c r="H64" s="89" t="str">
        <f t="shared" si="2"/>
        <v/>
      </c>
      <c r="I64" s="89" t="str">
        <f t="shared" si="2"/>
        <v/>
      </c>
      <c r="J64" s="89" t="str">
        <f t="shared" si="2"/>
        <v/>
      </c>
      <c r="K64" s="89" t="str">
        <f t="shared" si="2"/>
        <v/>
      </c>
      <c r="L64" s="89" t="str">
        <f t="shared" si="2"/>
        <v/>
      </c>
      <c r="M64" s="89" t="str">
        <f t="shared" si="2"/>
        <v/>
      </c>
      <c r="N64" s="89" t="str">
        <f t="shared" si="2"/>
        <v/>
      </c>
      <c r="O64" s="89" t="str">
        <f t="shared" si="2"/>
        <v/>
      </c>
      <c r="P64" s="89" t="str">
        <f t="shared" si="2"/>
        <v/>
      </c>
      <c r="Q64" s="89" t="str">
        <f t="shared" si="2"/>
        <v/>
      </c>
      <c r="R64" s="89" t="str">
        <f t="shared" ref="R64:AE67" si="4">IF(R16&gt;0,LN(R16),"")</f>
        <v/>
      </c>
      <c r="S64" s="89" t="str">
        <f t="shared" si="4"/>
        <v/>
      </c>
      <c r="T64" s="89" t="str">
        <f t="shared" si="4"/>
        <v/>
      </c>
      <c r="U64" s="89" t="str">
        <f t="shared" si="4"/>
        <v/>
      </c>
      <c r="V64" s="89" t="str">
        <f t="shared" si="4"/>
        <v/>
      </c>
      <c r="W64" s="89" t="str">
        <f t="shared" si="4"/>
        <v/>
      </c>
      <c r="X64" s="89" t="str">
        <f t="shared" si="4"/>
        <v/>
      </c>
      <c r="Y64" s="89" t="str">
        <f t="shared" si="4"/>
        <v/>
      </c>
      <c r="Z64" s="89" t="str">
        <f t="shared" si="4"/>
        <v/>
      </c>
      <c r="AA64" s="89" t="str">
        <f t="shared" si="4"/>
        <v/>
      </c>
      <c r="AB64" s="89" t="str">
        <f t="shared" si="4"/>
        <v/>
      </c>
      <c r="AC64" s="89" t="str">
        <f t="shared" si="4"/>
        <v/>
      </c>
      <c r="AD64" s="89" t="str">
        <f t="shared" si="4"/>
        <v/>
      </c>
      <c r="AE64" s="89" t="str">
        <f t="shared" si="4"/>
        <v/>
      </c>
    </row>
    <row r="65" spans="1:31" x14ac:dyDescent="0.3">
      <c r="A65" s="88">
        <v>15</v>
      </c>
      <c r="B65" s="89" t="str">
        <f t="shared" si="2"/>
        <v/>
      </c>
      <c r="C65" s="89" t="str">
        <f t="shared" si="2"/>
        <v/>
      </c>
      <c r="D65" s="89" t="str">
        <f t="shared" si="2"/>
        <v/>
      </c>
      <c r="E65" s="89" t="str">
        <f t="shared" si="2"/>
        <v/>
      </c>
      <c r="F65" s="89" t="str">
        <f t="shared" si="2"/>
        <v/>
      </c>
      <c r="G65" s="89" t="str">
        <f t="shared" si="2"/>
        <v/>
      </c>
      <c r="H65" s="89" t="str">
        <f t="shared" si="2"/>
        <v/>
      </c>
      <c r="I65" s="89" t="str">
        <f t="shared" si="2"/>
        <v/>
      </c>
      <c r="J65" s="89" t="str">
        <f t="shared" si="2"/>
        <v/>
      </c>
      <c r="K65" s="89" t="str">
        <f t="shared" si="2"/>
        <v/>
      </c>
      <c r="L65" s="89" t="str">
        <f t="shared" si="2"/>
        <v/>
      </c>
      <c r="M65" s="89" t="str">
        <f t="shared" si="2"/>
        <v/>
      </c>
      <c r="N65" s="89" t="str">
        <f t="shared" si="2"/>
        <v/>
      </c>
      <c r="O65" s="89" t="str">
        <f t="shared" si="2"/>
        <v/>
      </c>
      <c r="P65" s="89" t="str">
        <f t="shared" si="2"/>
        <v/>
      </c>
      <c r="Q65" s="89" t="str">
        <f t="shared" si="2"/>
        <v/>
      </c>
      <c r="R65" s="89" t="str">
        <f t="shared" si="4"/>
        <v/>
      </c>
      <c r="S65" s="89" t="str">
        <f t="shared" si="4"/>
        <v/>
      </c>
      <c r="T65" s="89" t="str">
        <f t="shared" si="4"/>
        <v/>
      </c>
      <c r="U65" s="89" t="str">
        <f t="shared" si="4"/>
        <v/>
      </c>
      <c r="V65" s="89" t="str">
        <f t="shared" si="4"/>
        <v/>
      </c>
      <c r="W65" s="89" t="str">
        <f t="shared" si="4"/>
        <v/>
      </c>
      <c r="X65" s="89" t="str">
        <f t="shared" si="4"/>
        <v/>
      </c>
      <c r="Y65" s="89" t="str">
        <f t="shared" si="4"/>
        <v/>
      </c>
      <c r="Z65" s="89" t="str">
        <f t="shared" si="4"/>
        <v/>
      </c>
      <c r="AA65" s="89" t="str">
        <f t="shared" si="4"/>
        <v/>
      </c>
      <c r="AB65" s="89" t="str">
        <f t="shared" si="4"/>
        <v/>
      </c>
      <c r="AC65" s="89" t="str">
        <f t="shared" si="4"/>
        <v/>
      </c>
      <c r="AD65" s="89" t="str">
        <f t="shared" si="4"/>
        <v/>
      </c>
      <c r="AE65" s="89" t="str">
        <f t="shared" si="4"/>
        <v/>
      </c>
    </row>
    <row r="66" spans="1:31" x14ac:dyDescent="0.3">
      <c r="A66" s="88">
        <v>16</v>
      </c>
      <c r="B66" s="89" t="str">
        <f t="shared" si="2"/>
        <v/>
      </c>
      <c r="C66" s="89" t="str">
        <f t="shared" si="2"/>
        <v/>
      </c>
      <c r="D66" s="89" t="str">
        <f t="shared" si="2"/>
        <v/>
      </c>
      <c r="E66" s="89" t="str">
        <f t="shared" si="2"/>
        <v/>
      </c>
      <c r="F66" s="89" t="str">
        <f t="shared" si="2"/>
        <v/>
      </c>
      <c r="G66" s="89" t="str">
        <f t="shared" si="2"/>
        <v/>
      </c>
      <c r="H66" s="89" t="str">
        <f t="shared" si="2"/>
        <v/>
      </c>
      <c r="I66" s="89" t="str">
        <f t="shared" si="2"/>
        <v/>
      </c>
      <c r="J66" s="89" t="str">
        <f t="shared" si="2"/>
        <v/>
      </c>
      <c r="K66" s="89" t="str">
        <f t="shared" si="2"/>
        <v/>
      </c>
      <c r="L66" s="89" t="str">
        <f t="shared" si="2"/>
        <v/>
      </c>
      <c r="M66" s="89" t="str">
        <f t="shared" si="2"/>
        <v/>
      </c>
      <c r="N66" s="89" t="str">
        <f t="shared" si="2"/>
        <v/>
      </c>
      <c r="O66" s="89" t="str">
        <f t="shared" si="2"/>
        <v/>
      </c>
      <c r="P66" s="89" t="str">
        <f t="shared" si="2"/>
        <v/>
      </c>
      <c r="Q66" s="89" t="str">
        <f t="shared" si="2"/>
        <v/>
      </c>
      <c r="R66" s="89" t="str">
        <f t="shared" si="4"/>
        <v/>
      </c>
      <c r="S66" s="89" t="str">
        <f t="shared" si="4"/>
        <v/>
      </c>
      <c r="T66" s="89" t="str">
        <f t="shared" si="4"/>
        <v/>
      </c>
      <c r="U66" s="89" t="str">
        <f t="shared" si="4"/>
        <v/>
      </c>
      <c r="V66" s="89" t="str">
        <f t="shared" si="4"/>
        <v/>
      </c>
      <c r="W66" s="89" t="str">
        <f t="shared" si="4"/>
        <v/>
      </c>
      <c r="X66" s="89" t="str">
        <f t="shared" si="4"/>
        <v/>
      </c>
      <c r="Y66" s="89" t="str">
        <f t="shared" si="4"/>
        <v/>
      </c>
      <c r="Z66" s="89" t="str">
        <f t="shared" si="4"/>
        <v/>
      </c>
      <c r="AA66" s="89" t="str">
        <f t="shared" si="4"/>
        <v/>
      </c>
      <c r="AB66" s="89" t="str">
        <f t="shared" si="4"/>
        <v/>
      </c>
      <c r="AC66" s="89" t="str">
        <f t="shared" si="4"/>
        <v/>
      </c>
      <c r="AD66" s="89" t="str">
        <f t="shared" si="4"/>
        <v/>
      </c>
      <c r="AE66" s="89" t="str">
        <f t="shared" si="4"/>
        <v/>
      </c>
    </row>
    <row r="67" spans="1:31" x14ac:dyDescent="0.3">
      <c r="A67" s="88">
        <v>17</v>
      </c>
      <c r="B67" s="89" t="str">
        <f t="shared" si="2"/>
        <v/>
      </c>
      <c r="C67" s="89" t="str">
        <f t="shared" si="2"/>
        <v/>
      </c>
      <c r="D67" s="89" t="str">
        <f t="shared" si="2"/>
        <v/>
      </c>
      <c r="E67" s="89" t="str">
        <f t="shared" si="2"/>
        <v/>
      </c>
      <c r="F67" s="89" t="str">
        <f t="shared" si="2"/>
        <v/>
      </c>
      <c r="G67" s="89" t="str">
        <f t="shared" si="2"/>
        <v/>
      </c>
      <c r="H67" s="89" t="str">
        <f t="shared" si="2"/>
        <v/>
      </c>
      <c r="I67" s="89" t="str">
        <f t="shared" si="2"/>
        <v/>
      </c>
      <c r="J67" s="89" t="str">
        <f t="shared" si="2"/>
        <v/>
      </c>
      <c r="K67" s="89" t="str">
        <f t="shared" si="2"/>
        <v/>
      </c>
      <c r="L67" s="89" t="str">
        <f t="shared" si="2"/>
        <v/>
      </c>
      <c r="M67" s="89" t="str">
        <f t="shared" si="2"/>
        <v/>
      </c>
      <c r="N67" s="89" t="str">
        <f t="shared" si="2"/>
        <v/>
      </c>
      <c r="O67" s="89" t="str">
        <f t="shared" si="2"/>
        <v/>
      </c>
      <c r="P67" s="89" t="str">
        <f t="shared" si="2"/>
        <v/>
      </c>
      <c r="Q67" s="89" t="str">
        <f t="shared" si="2"/>
        <v/>
      </c>
      <c r="R67" s="89" t="str">
        <f t="shared" si="4"/>
        <v/>
      </c>
      <c r="S67" s="89" t="str">
        <f t="shared" si="4"/>
        <v/>
      </c>
      <c r="T67" s="89" t="str">
        <f t="shared" si="4"/>
        <v/>
      </c>
      <c r="U67" s="89" t="str">
        <f t="shared" si="4"/>
        <v/>
      </c>
      <c r="V67" s="89" t="str">
        <f t="shared" si="4"/>
        <v/>
      </c>
      <c r="W67" s="89" t="str">
        <f t="shared" si="4"/>
        <v/>
      </c>
      <c r="X67" s="89" t="str">
        <f t="shared" si="4"/>
        <v/>
      </c>
      <c r="Y67" s="89" t="str">
        <f t="shared" si="4"/>
        <v/>
      </c>
      <c r="Z67" s="89" t="str">
        <f t="shared" si="4"/>
        <v/>
      </c>
      <c r="AA67" s="89" t="str">
        <f t="shared" si="4"/>
        <v/>
      </c>
      <c r="AB67" s="89" t="str">
        <f t="shared" si="4"/>
        <v/>
      </c>
      <c r="AC67" s="89" t="str">
        <f t="shared" si="4"/>
        <v/>
      </c>
      <c r="AD67" s="89" t="str">
        <f t="shared" si="4"/>
        <v/>
      </c>
      <c r="AE67" s="89" t="str">
        <f t="shared" si="4"/>
        <v/>
      </c>
    </row>
    <row r="68" spans="1:31" x14ac:dyDescent="0.3">
      <c r="A68" s="88">
        <v>18</v>
      </c>
      <c r="B68" s="89" t="str">
        <f t="shared" ref="B68:AE76" si="5">IF(B20&gt;0,LN(B20),"")</f>
        <v/>
      </c>
      <c r="C68" s="89" t="str">
        <f t="shared" si="5"/>
        <v/>
      </c>
      <c r="D68" s="89" t="str">
        <f t="shared" si="5"/>
        <v/>
      </c>
      <c r="E68" s="89" t="str">
        <f t="shared" si="5"/>
        <v/>
      </c>
      <c r="F68" s="89" t="str">
        <f t="shared" si="5"/>
        <v/>
      </c>
      <c r="G68" s="89" t="str">
        <f t="shared" si="5"/>
        <v/>
      </c>
      <c r="H68" s="89" t="str">
        <f t="shared" si="5"/>
        <v/>
      </c>
      <c r="I68" s="89" t="str">
        <f t="shared" si="5"/>
        <v/>
      </c>
      <c r="J68" s="89" t="str">
        <f t="shared" si="5"/>
        <v/>
      </c>
      <c r="K68" s="89" t="str">
        <f t="shared" si="5"/>
        <v/>
      </c>
      <c r="L68" s="89" t="str">
        <f t="shared" si="5"/>
        <v/>
      </c>
      <c r="M68" s="89" t="str">
        <f t="shared" si="5"/>
        <v/>
      </c>
      <c r="N68" s="89" t="str">
        <f t="shared" si="5"/>
        <v/>
      </c>
      <c r="O68" s="89" t="str">
        <f t="shared" si="5"/>
        <v/>
      </c>
      <c r="P68" s="89" t="str">
        <f t="shared" si="5"/>
        <v/>
      </c>
      <c r="Q68" s="89" t="str">
        <f t="shared" si="5"/>
        <v/>
      </c>
      <c r="R68" s="89" t="str">
        <f t="shared" si="5"/>
        <v/>
      </c>
      <c r="S68" s="89" t="str">
        <f t="shared" si="5"/>
        <v/>
      </c>
      <c r="T68" s="89" t="str">
        <f t="shared" si="5"/>
        <v/>
      </c>
      <c r="U68" s="89" t="str">
        <f t="shared" si="5"/>
        <v/>
      </c>
      <c r="V68" s="89" t="str">
        <f t="shared" si="5"/>
        <v/>
      </c>
      <c r="W68" s="89" t="str">
        <f t="shared" si="5"/>
        <v/>
      </c>
      <c r="X68" s="89" t="str">
        <f t="shared" si="5"/>
        <v/>
      </c>
      <c r="Y68" s="89" t="str">
        <f t="shared" si="5"/>
        <v/>
      </c>
      <c r="Z68" s="89" t="str">
        <f t="shared" si="5"/>
        <v/>
      </c>
      <c r="AA68" s="89" t="str">
        <f t="shared" si="5"/>
        <v/>
      </c>
      <c r="AB68" s="89" t="str">
        <f t="shared" si="5"/>
        <v/>
      </c>
      <c r="AC68" s="89" t="str">
        <f t="shared" si="5"/>
        <v/>
      </c>
      <c r="AD68" s="89" t="str">
        <f t="shared" si="5"/>
        <v/>
      </c>
      <c r="AE68" s="89" t="str">
        <f t="shared" si="5"/>
        <v/>
      </c>
    </row>
    <row r="69" spans="1:31" x14ac:dyDescent="0.3">
      <c r="A69" s="88">
        <v>19</v>
      </c>
      <c r="B69" s="89" t="str">
        <f t="shared" si="5"/>
        <v/>
      </c>
      <c r="C69" s="89" t="str">
        <f t="shared" si="5"/>
        <v/>
      </c>
      <c r="D69" s="89" t="str">
        <f t="shared" si="5"/>
        <v/>
      </c>
      <c r="E69" s="89" t="str">
        <f t="shared" si="5"/>
        <v/>
      </c>
      <c r="F69" s="89" t="str">
        <f t="shared" si="5"/>
        <v/>
      </c>
      <c r="G69" s="89" t="str">
        <f t="shared" si="5"/>
        <v/>
      </c>
      <c r="H69" s="89" t="str">
        <f t="shared" si="5"/>
        <v/>
      </c>
      <c r="I69" s="89" t="str">
        <f t="shared" si="5"/>
        <v/>
      </c>
      <c r="J69" s="89" t="str">
        <f t="shared" si="5"/>
        <v/>
      </c>
      <c r="K69" s="89" t="str">
        <f t="shared" si="5"/>
        <v/>
      </c>
      <c r="L69" s="89" t="str">
        <f t="shared" si="5"/>
        <v/>
      </c>
      <c r="M69" s="89" t="str">
        <f t="shared" si="5"/>
        <v/>
      </c>
      <c r="N69" s="89" t="str">
        <f t="shared" si="5"/>
        <v/>
      </c>
      <c r="O69" s="89" t="str">
        <f t="shared" si="5"/>
        <v/>
      </c>
      <c r="P69" s="89" t="str">
        <f t="shared" si="5"/>
        <v/>
      </c>
      <c r="Q69" s="89" t="str">
        <f t="shared" si="5"/>
        <v/>
      </c>
      <c r="R69" s="89" t="str">
        <f t="shared" si="5"/>
        <v/>
      </c>
      <c r="S69" s="89" t="str">
        <f t="shared" si="5"/>
        <v/>
      </c>
      <c r="T69" s="89" t="str">
        <f t="shared" si="5"/>
        <v/>
      </c>
      <c r="U69" s="89" t="str">
        <f t="shared" si="5"/>
        <v/>
      </c>
      <c r="V69" s="89" t="str">
        <f t="shared" si="5"/>
        <v/>
      </c>
      <c r="W69" s="89" t="str">
        <f t="shared" si="5"/>
        <v/>
      </c>
      <c r="X69" s="89" t="str">
        <f t="shared" si="5"/>
        <v/>
      </c>
      <c r="Y69" s="89" t="str">
        <f t="shared" si="5"/>
        <v/>
      </c>
      <c r="Z69" s="89" t="str">
        <f t="shared" si="5"/>
        <v/>
      </c>
      <c r="AA69" s="89" t="str">
        <f t="shared" si="5"/>
        <v/>
      </c>
      <c r="AB69" s="89" t="str">
        <f t="shared" si="5"/>
        <v/>
      </c>
      <c r="AC69" s="89" t="str">
        <f t="shared" si="5"/>
        <v/>
      </c>
      <c r="AD69" s="89" t="str">
        <f t="shared" si="5"/>
        <v/>
      </c>
      <c r="AE69" s="89" t="str">
        <f t="shared" si="5"/>
        <v/>
      </c>
    </row>
    <row r="70" spans="1:31" x14ac:dyDescent="0.3">
      <c r="A70" s="88">
        <v>20</v>
      </c>
      <c r="B70" s="89" t="str">
        <f t="shared" si="5"/>
        <v/>
      </c>
      <c r="C70" s="89" t="str">
        <f t="shared" si="5"/>
        <v/>
      </c>
      <c r="D70" s="89" t="str">
        <f t="shared" si="5"/>
        <v/>
      </c>
      <c r="E70" s="89" t="str">
        <f t="shared" si="5"/>
        <v/>
      </c>
      <c r="F70" s="89" t="str">
        <f t="shared" si="5"/>
        <v/>
      </c>
      <c r="G70" s="89" t="str">
        <f t="shared" si="5"/>
        <v/>
      </c>
      <c r="H70" s="89" t="str">
        <f t="shared" si="5"/>
        <v/>
      </c>
      <c r="I70" s="89" t="str">
        <f t="shared" si="5"/>
        <v/>
      </c>
      <c r="J70" s="89" t="str">
        <f t="shared" si="5"/>
        <v/>
      </c>
      <c r="K70" s="89" t="str">
        <f t="shared" si="5"/>
        <v/>
      </c>
      <c r="L70" s="89" t="str">
        <f t="shared" si="5"/>
        <v/>
      </c>
      <c r="M70" s="89" t="str">
        <f t="shared" si="5"/>
        <v/>
      </c>
      <c r="N70" s="89" t="str">
        <f t="shared" si="5"/>
        <v/>
      </c>
      <c r="O70" s="89" t="str">
        <f t="shared" si="5"/>
        <v/>
      </c>
      <c r="P70" s="89" t="str">
        <f t="shared" si="5"/>
        <v/>
      </c>
      <c r="Q70" s="89" t="str">
        <f t="shared" si="5"/>
        <v/>
      </c>
      <c r="R70" s="89" t="str">
        <f t="shared" si="5"/>
        <v/>
      </c>
      <c r="S70" s="89" t="str">
        <f t="shared" si="5"/>
        <v/>
      </c>
      <c r="T70" s="89" t="str">
        <f t="shared" si="5"/>
        <v/>
      </c>
      <c r="U70" s="89" t="str">
        <f t="shared" si="5"/>
        <v/>
      </c>
      <c r="V70" s="89" t="str">
        <f t="shared" si="5"/>
        <v/>
      </c>
      <c r="W70" s="89" t="str">
        <f t="shared" si="5"/>
        <v/>
      </c>
      <c r="X70" s="89" t="str">
        <f t="shared" si="5"/>
        <v/>
      </c>
      <c r="Y70" s="89" t="str">
        <f t="shared" si="5"/>
        <v/>
      </c>
      <c r="Z70" s="89" t="str">
        <f t="shared" si="5"/>
        <v/>
      </c>
      <c r="AA70" s="89" t="str">
        <f t="shared" si="5"/>
        <v/>
      </c>
      <c r="AB70" s="89" t="str">
        <f t="shared" si="5"/>
        <v/>
      </c>
      <c r="AC70" s="89" t="str">
        <f t="shared" si="5"/>
        <v/>
      </c>
      <c r="AD70" s="89" t="str">
        <f t="shared" si="5"/>
        <v/>
      </c>
      <c r="AE70" s="89" t="str">
        <f t="shared" si="5"/>
        <v/>
      </c>
    </row>
    <row r="71" spans="1:31" x14ac:dyDescent="0.3">
      <c r="A71" s="88">
        <v>21</v>
      </c>
      <c r="B71" s="89" t="str">
        <f t="shared" si="5"/>
        <v/>
      </c>
      <c r="C71" s="89" t="str">
        <f t="shared" si="5"/>
        <v/>
      </c>
      <c r="D71" s="89" t="str">
        <f t="shared" si="5"/>
        <v/>
      </c>
      <c r="E71" s="89" t="str">
        <f t="shared" si="5"/>
        <v/>
      </c>
      <c r="F71" s="89" t="str">
        <f t="shared" si="5"/>
        <v/>
      </c>
      <c r="G71" s="89" t="str">
        <f t="shared" si="5"/>
        <v/>
      </c>
      <c r="H71" s="89" t="str">
        <f t="shared" si="5"/>
        <v/>
      </c>
      <c r="I71" s="89" t="str">
        <f t="shared" si="5"/>
        <v/>
      </c>
      <c r="J71" s="89" t="str">
        <f t="shared" si="5"/>
        <v/>
      </c>
      <c r="K71" s="89" t="str">
        <f t="shared" si="5"/>
        <v/>
      </c>
      <c r="L71" s="89" t="str">
        <f t="shared" si="5"/>
        <v/>
      </c>
      <c r="M71" s="89" t="str">
        <f t="shared" si="5"/>
        <v/>
      </c>
      <c r="N71" s="89" t="str">
        <f t="shared" si="5"/>
        <v/>
      </c>
      <c r="O71" s="89" t="str">
        <f t="shared" si="5"/>
        <v/>
      </c>
      <c r="P71" s="89" t="str">
        <f t="shared" si="5"/>
        <v/>
      </c>
      <c r="Q71" s="89" t="str">
        <f t="shared" si="5"/>
        <v/>
      </c>
      <c r="R71" s="89" t="str">
        <f t="shared" si="5"/>
        <v/>
      </c>
      <c r="S71" s="89" t="str">
        <f t="shared" si="5"/>
        <v/>
      </c>
      <c r="T71" s="89" t="str">
        <f t="shared" si="5"/>
        <v/>
      </c>
      <c r="U71" s="89" t="str">
        <f t="shared" si="5"/>
        <v/>
      </c>
      <c r="V71" s="89" t="str">
        <f t="shared" si="5"/>
        <v/>
      </c>
      <c r="W71" s="89" t="str">
        <f t="shared" si="5"/>
        <v/>
      </c>
      <c r="X71" s="89" t="str">
        <f t="shared" si="5"/>
        <v/>
      </c>
      <c r="Y71" s="89" t="str">
        <f t="shared" si="5"/>
        <v/>
      </c>
      <c r="Z71" s="89" t="str">
        <f t="shared" si="5"/>
        <v/>
      </c>
      <c r="AA71" s="89" t="str">
        <f t="shared" si="5"/>
        <v/>
      </c>
      <c r="AB71" s="89" t="str">
        <f t="shared" si="5"/>
        <v/>
      </c>
      <c r="AC71" s="89" t="str">
        <f t="shared" si="5"/>
        <v/>
      </c>
      <c r="AD71" s="89" t="str">
        <f t="shared" si="5"/>
        <v/>
      </c>
      <c r="AE71" s="89" t="str">
        <f t="shared" si="5"/>
        <v/>
      </c>
    </row>
    <row r="72" spans="1:31" x14ac:dyDescent="0.3">
      <c r="A72" s="88">
        <v>22</v>
      </c>
      <c r="B72" s="89" t="str">
        <f t="shared" si="5"/>
        <v/>
      </c>
      <c r="C72" s="89" t="str">
        <f t="shared" si="5"/>
        <v/>
      </c>
      <c r="D72" s="89" t="str">
        <f t="shared" si="5"/>
        <v/>
      </c>
      <c r="E72" s="89" t="str">
        <f t="shared" si="5"/>
        <v/>
      </c>
      <c r="F72" s="89" t="str">
        <f t="shared" si="5"/>
        <v/>
      </c>
      <c r="G72" s="89" t="str">
        <f t="shared" si="5"/>
        <v/>
      </c>
      <c r="H72" s="89" t="str">
        <f t="shared" si="5"/>
        <v/>
      </c>
      <c r="I72" s="89" t="str">
        <f t="shared" si="5"/>
        <v/>
      </c>
      <c r="J72" s="89" t="str">
        <f t="shared" si="5"/>
        <v/>
      </c>
      <c r="K72" s="89" t="str">
        <f t="shared" si="5"/>
        <v/>
      </c>
      <c r="L72" s="89" t="str">
        <f t="shared" si="5"/>
        <v/>
      </c>
      <c r="M72" s="89" t="str">
        <f t="shared" si="5"/>
        <v/>
      </c>
      <c r="N72" s="89" t="str">
        <f t="shared" si="5"/>
        <v/>
      </c>
      <c r="O72" s="89" t="str">
        <f t="shared" si="5"/>
        <v/>
      </c>
      <c r="P72" s="89" t="str">
        <f t="shared" si="5"/>
        <v/>
      </c>
      <c r="Q72" s="89" t="str">
        <f t="shared" si="5"/>
        <v/>
      </c>
      <c r="R72" s="89" t="str">
        <f t="shared" si="5"/>
        <v/>
      </c>
      <c r="S72" s="89" t="str">
        <f t="shared" si="5"/>
        <v/>
      </c>
      <c r="T72" s="89" t="str">
        <f t="shared" si="5"/>
        <v/>
      </c>
      <c r="U72" s="89" t="str">
        <f t="shared" si="5"/>
        <v/>
      </c>
      <c r="V72" s="89" t="str">
        <f t="shared" si="5"/>
        <v/>
      </c>
      <c r="W72" s="89" t="str">
        <f t="shared" si="5"/>
        <v/>
      </c>
      <c r="X72" s="89" t="str">
        <f t="shared" si="5"/>
        <v/>
      </c>
      <c r="Y72" s="89" t="str">
        <f t="shared" si="5"/>
        <v/>
      </c>
      <c r="Z72" s="89" t="str">
        <f t="shared" si="5"/>
        <v/>
      </c>
      <c r="AA72" s="89" t="str">
        <f t="shared" si="5"/>
        <v/>
      </c>
      <c r="AB72" s="89" t="str">
        <f t="shared" si="5"/>
        <v/>
      </c>
      <c r="AC72" s="89" t="str">
        <f t="shared" si="5"/>
        <v/>
      </c>
      <c r="AD72" s="89" t="str">
        <f t="shared" si="5"/>
        <v/>
      </c>
      <c r="AE72" s="89" t="str">
        <f t="shared" si="5"/>
        <v/>
      </c>
    </row>
    <row r="73" spans="1:31" x14ac:dyDescent="0.3">
      <c r="A73" s="88">
        <v>23</v>
      </c>
      <c r="B73" s="89" t="str">
        <f t="shared" si="5"/>
        <v/>
      </c>
      <c r="C73" s="89" t="str">
        <f t="shared" si="5"/>
        <v/>
      </c>
      <c r="D73" s="89" t="str">
        <f t="shared" si="5"/>
        <v/>
      </c>
      <c r="E73" s="89" t="str">
        <f t="shared" si="5"/>
        <v/>
      </c>
      <c r="F73" s="89" t="str">
        <f t="shared" si="5"/>
        <v/>
      </c>
      <c r="G73" s="89" t="str">
        <f t="shared" si="5"/>
        <v/>
      </c>
      <c r="H73" s="89" t="str">
        <f t="shared" si="5"/>
        <v/>
      </c>
      <c r="I73" s="89" t="str">
        <f t="shared" si="5"/>
        <v/>
      </c>
      <c r="J73" s="89" t="str">
        <f t="shared" si="5"/>
        <v/>
      </c>
      <c r="K73" s="89" t="str">
        <f t="shared" si="5"/>
        <v/>
      </c>
      <c r="L73" s="89" t="str">
        <f t="shared" si="5"/>
        <v/>
      </c>
      <c r="M73" s="89" t="str">
        <f t="shared" si="5"/>
        <v/>
      </c>
      <c r="N73" s="89" t="str">
        <f t="shared" si="5"/>
        <v/>
      </c>
      <c r="O73" s="89" t="str">
        <f t="shared" si="5"/>
        <v/>
      </c>
      <c r="P73" s="89" t="str">
        <f t="shared" si="5"/>
        <v/>
      </c>
      <c r="Q73" s="89" t="str">
        <f t="shared" si="5"/>
        <v/>
      </c>
      <c r="R73" s="89" t="str">
        <f t="shared" si="5"/>
        <v/>
      </c>
      <c r="S73" s="89" t="str">
        <f t="shared" si="5"/>
        <v/>
      </c>
      <c r="T73" s="89" t="str">
        <f t="shared" si="5"/>
        <v/>
      </c>
      <c r="U73" s="89" t="str">
        <f t="shared" si="5"/>
        <v/>
      </c>
      <c r="V73" s="89" t="str">
        <f t="shared" si="5"/>
        <v/>
      </c>
      <c r="W73" s="89" t="str">
        <f t="shared" si="5"/>
        <v/>
      </c>
      <c r="X73" s="89" t="str">
        <f t="shared" si="5"/>
        <v/>
      </c>
      <c r="Y73" s="89" t="str">
        <f t="shared" si="5"/>
        <v/>
      </c>
      <c r="Z73" s="89" t="str">
        <f t="shared" si="5"/>
        <v/>
      </c>
      <c r="AA73" s="89" t="str">
        <f t="shared" si="5"/>
        <v/>
      </c>
      <c r="AB73" s="89" t="str">
        <f t="shared" si="5"/>
        <v/>
      </c>
      <c r="AC73" s="89" t="str">
        <f t="shared" si="5"/>
        <v/>
      </c>
      <c r="AD73" s="89" t="str">
        <f t="shared" si="5"/>
        <v/>
      </c>
      <c r="AE73" s="89" t="str">
        <f t="shared" si="5"/>
        <v/>
      </c>
    </row>
    <row r="74" spans="1:31" x14ac:dyDescent="0.3">
      <c r="A74" s="88">
        <v>24</v>
      </c>
      <c r="B74" s="89" t="str">
        <f t="shared" si="5"/>
        <v/>
      </c>
      <c r="C74" s="89" t="str">
        <f t="shared" si="5"/>
        <v/>
      </c>
      <c r="D74" s="89" t="str">
        <f t="shared" si="5"/>
        <v/>
      </c>
      <c r="E74" s="89" t="str">
        <f t="shared" si="5"/>
        <v/>
      </c>
      <c r="F74" s="89" t="str">
        <f t="shared" si="5"/>
        <v/>
      </c>
      <c r="G74" s="89" t="str">
        <f t="shared" si="5"/>
        <v/>
      </c>
      <c r="H74" s="89" t="str">
        <f t="shared" si="5"/>
        <v/>
      </c>
      <c r="I74" s="89" t="str">
        <f t="shared" si="5"/>
        <v/>
      </c>
      <c r="J74" s="89" t="str">
        <f t="shared" si="5"/>
        <v/>
      </c>
      <c r="K74" s="89" t="str">
        <f t="shared" si="5"/>
        <v/>
      </c>
      <c r="L74" s="89" t="str">
        <f t="shared" si="5"/>
        <v/>
      </c>
      <c r="M74" s="89" t="str">
        <f t="shared" si="5"/>
        <v/>
      </c>
      <c r="N74" s="89" t="str">
        <f t="shared" si="5"/>
        <v/>
      </c>
      <c r="O74" s="89" t="str">
        <f t="shared" si="5"/>
        <v/>
      </c>
      <c r="P74" s="89" t="str">
        <f t="shared" si="5"/>
        <v/>
      </c>
      <c r="Q74" s="89" t="str">
        <f t="shared" si="5"/>
        <v/>
      </c>
      <c r="R74" s="89" t="str">
        <f t="shared" si="5"/>
        <v/>
      </c>
      <c r="S74" s="89" t="str">
        <f t="shared" si="5"/>
        <v/>
      </c>
      <c r="T74" s="89" t="str">
        <f t="shared" si="5"/>
        <v/>
      </c>
      <c r="U74" s="89" t="str">
        <f t="shared" si="5"/>
        <v/>
      </c>
      <c r="V74" s="89" t="str">
        <f t="shared" si="5"/>
        <v/>
      </c>
      <c r="W74" s="89" t="str">
        <f t="shared" si="5"/>
        <v/>
      </c>
      <c r="X74" s="89" t="str">
        <f t="shared" si="5"/>
        <v/>
      </c>
      <c r="Y74" s="89" t="str">
        <f t="shared" si="5"/>
        <v/>
      </c>
      <c r="Z74" s="89" t="str">
        <f t="shared" si="5"/>
        <v/>
      </c>
      <c r="AA74" s="89" t="str">
        <f t="shared" si="5"/>
        <v/>
      </c>
      <c r="AB74" s="89" t="str">
        <f t="shared" si="5"/>
        <v/>
      </c>
      <c r="AC74" s="89" t="str">
        <f t="shared" si="5"/>
        <v/>
      </c>
      <c r="AD74" s="89" t="str">
        <f t="shared" si="5"/>
        <v/>
      </c>
      <c r="AE74" s="89" t="str">
        <f t="shared" si="5"/>
        <v/>
      </c>
    </row>
    <row r="75" spans="1:31" x14ac:dyDescent="0.3">
      <c r="A75" s="88">
        <v>25</v>
      </c>
      <c r="B75" s="89" t="str">
        <f t="shared" si="5"/>
        <v/>
      </c>
      <c r="C75" s="89" t="str">
        <f t="shared" si="5"/>
        <v/>
      </c>
      <c r="D75" s="89" t="str">
        <f t="shared" si="5"/>
        <v/>
      </c>
      <c r="E75" s="89" t="str">
        <f t="shared" si="5"/>
        <v/>
      </c>
      <c r="F75" s="89" t="str">
        <f t="shared" si="5"/>
        <v/>
      </c>
      <c r="G75" s="89" t="str">
        <f t="shared" si="5"/>
        <v/>
      </c>
      <c r="H75" s="89" t="str">
        <f t="shared" si="5"/>
        <v/>
      </c>
      <c r="I75" s="89" t="str">
        <f t="shared" si="5"/>
        <v/>
      </c>
      <c r="J75" s="89" t="str">
        <f t="shared" si="5"/>
        <v/>
      </c>
      <c r="K75" s="89" t="str">
        <f t="shared" si="5"/>
        <v/>
      </c>
      <c r="L75" s="89" t="str">
        <f t="shared" si="5"/>
        <v/>
      </c>
      <c r="M75" s="89" t="str">
        <f t="shared" si="5"/>
        <v/>
      </c>
      <c r="N75" s="89" t="str">
        <f t="shared" si="5"/>
        <v/>
      </c>
      <c r="O75" s="89" t="str">
        <f t="shared" si="5"/>
        <v/>
      </c>
      <c r="P75" s="89" t="str">
        <f t="shared" si="5"/>
        <v/>
      </c>
      <c r="Q75" s="89" t="str">
        <f t="shared" si="5"/>
        <v/>
      </c>
      <c r="R75" s="89" t="str">
        <f t="shared" si="5"/>
        <v/>
      </c>
      <c r="S75" s="89" t="str">
        <f t="shared" si="5"/>
        <v/>
      </c>
      <c r="T75" s="89" t="str">
        <f t="shared" si="5"/>
        <v/>
      </c>
      <c r="U75" s="89" t="str">
        <f t="shared" si="5"/>
        <v/>
      </c>
      <c r="V75" s="89" t="str">
        <f t="shared" si="5"/>
        <v/>
      </c>
      <c r="W75" s="89" t="str">
        <f t="shared" si="5"/>
        <v/>
      </c>
      <c r="X75" s="89" t="str">
        <f t="shared" si="5"/>
        <v/>
      </c>
      <c r="Y75" s="89" t="str">
        <f t="shared" si="5"/>
        <v/>
      </c>
      <c r="Z75" s="89" t="str">
        <f t="shared" si="5"/>
        <v/>
      </c>
      <c r="AA75" s="89" t="str">
        <f t="shared" si="5"/>
        <v/>
      </c>
      <c r="AB75" s="89" t="str">
        <f t="shared" si="5"/>
        <v/>
      </c>
      <c r="AC75" s="89" t="str">
        <f t="shared" si="5"/>
        <v/>
      </c>
      <c r="AD75" s="89" t="str">
        <f t="shared" si="5"/>
        <v/>
      </c>
      <c r="AE75" s="89" t="str">
        <f t="shared" si="5"/>
        <v/>
      </c>
    </row>
    <row r="76" spans="1:31" x14ac:dyDescent="0.3">
      <c r="A76" s="88">
        <v>26</v>
      </c>
      <c r="B76" s="89" t="str">
        <f t="shared" si="5"/>
        <v/>
      </c>
      <c r="C76" s="89" t="str">
        <f t="shared" si="5"/>
        <v/>
      </c>
      <c r="D76" s="89" t="str">
        <f t="shared" si="5"/>
        <v/>
      </c>
      <c r="E76" s="89" t="str">
        <f t="shared" si="5"/>
        <v/>
      </c>
      <c r="F76" s="89" t="str">
        <f t="shared" si="5"/>
        <v/>
      </c>
      <c r="G76" s="89" t="str">
        <f t="shared" si="5"/>
        <v/>
      </c>
      <c r="H76" s="89" t="str">
        <f t="shared" si="5"/>
        <v/>
      </c>
      <c r="I76" s="89" t="str">
        <f t="shared" si="5"/>
        <v/>
      </c>
      <c r="J76" s="89" t="str">
        <f t="shared" si="5"/>
        <v/>
      </c>
      <c r="K76" s="89" t="str">
        <f t="shared" si="5"/>
        <v/>
      </c>
      <c r="L76" s="89" t="str">
        <f t="shared" si="5"/>
        <v/>
      </c>
      <c r="M76" s="89" t="str">
        <f t="shared" si="5"/>
        <v/>
      </c>
      <c r="N76" s="89" t="str">
        <f t="shared" si="5"/>
        <v/>
      </c>
      <c r="O76" s="89" t="str">
        <f t="shared" si="5"/>
        <v/>
      </c>
      <c r="P76" s="89" t="str">
        <f t="shared" si="5"/>
        <v/>
      </c>
      <c r="Q76" s="89" t="str">
        <f t="shared" ref="Q76:AE76" si="6">IF(Q28&gt;0,LN(Q28),"")</f>
        <v/>
      </c>
      <c r="R76" s="89" t="str">
        <f t="shared" si="6"/>
        <v/>
      </c>
      <c r="S76" s="89" t="str">
        <f t="shared" si="6"/>
        <v/>
      </c>
      <c r="T76" s="89" t="str">
        <f t="shared" si="6"/>
        <v/>
      </c>
      <c r="U76" s="89" t="str">
        <f t="shared" si="6"/>
        <v/>
      </c>
      <c r="V76" s="89" t="str">
        <f t="shared" si="6"/>
        <v/>
      </c>
      <c r="W76" s="89" t="str">
        <f t="shared" si="6"/>
        <v/>
      </c>
      <c r="X76" s="89" t="str">
        <f t="shared" si="6"/>
        <v/>
      </c>
      <c r="Y76" s="89" t="str">
        <f t="shared" si="6"/>
        <v/>
      </c>
      <c r="Z76" s="89" t="str">
        <f t="shared" si="6"/>
        <v/>
      </c>
      <c r="AA76" s="89" t="str">
        <f t="shared" si="6"/>
        <v/>
      </c>
      <c r="AB76" s="89" t="str">
        <f t="shared" si="6"/>
        <v/>
      </c>
      <c r="AC76" s="89" t="str">
        <f t="shared" si="6"/>
        <v/>
      </c>
      <c r="AD76" s="89" t="str">
        <f t="shared" si="6"/>
        <v/>
      </c>
      <c r="AE76" s="89" t="str">
        <f t="shared" si="6"/>
        <v/>
      </c>
    </row>
    <row r="77" spans="1:31" x14ac:dyDescent="0.3">
      <c r="A77" s="88">
        <v>27</v>
      </c>
      <c r="B77" s="89" t="str">
        <f t="shared" ref="B77:AE85" si="7">IF(B29&gt;0,LN(B29),"")</f>
        <v/>
      </c>
      <c r="C77" s="89" t="str">
        <f t="shared" si="7"/>
        <v/>
      </c>
      <c r="D77" s="89" t="str">
        <f t="shared" si="7"/>
        <v/>
      </c>
      <c r="E77" s="89" t="str">
        <f t="shared" si="7"/>
        <v/>
      </c>
      <c r="F77" s="89" t="str">
        <f t="shared" si="7"/>
        <v/>
      </c>
      <c r="G77" s="89" t="str">
        <f t="shared" si="7"/>
        <v/>
      </c>
      <c r="H77" s="89" t="str">
        <f t="shared" si="7"/>
        <v/>
      </c>
      <c r="I77" s="89" t="str">
        <f t="shared" si="7"/>
        <v/>
      </c>
      <c r="J77" s="89" t="str">
        <f t="shared" si="7"/>
        <v/>
      </c>
      <c r="K77" s="89" t="str">
        <f t="shared" si="7"/>
        <v/>
      </c>
      <c r="L77" s="89" t="str">
        <f t="shared" si="7"/>
        <v/>
      </c>
      <c r="M77" s="89" t="str">
        <f t="shared" si="7"/>
        <v/>
      </c>
      <c r="N77" s="89" t="str">
        <f t="shared" si="7"/>
        <v/>
      </c>
      <c r="O77" s="89" t="str">
        <f t="shared" si="7"/>
        <v/>
      </c>
      <c r="P77" s="89" t="str">
        <f t="shared" si="7"/>
        <v/>
      </c>
      <c r="Q77" s="89" t="str">
        <f t="shared" si="7"/>
        <v/>
      </c>
      <c r="R77" s="89" t="str">
        <f t="shared" si="7"/>
        <v/>
      </c>
      <c r="S77" s="89" t="str">
        <f t="shared" si="7"/>
        <v/>
      </c>
      <c r="T77" s="89" t="str">
        <f t="shared" si="7"/>
        <v/>
      </c>
      <c r="U77" s="89" t="str">
        <f t="shared" si="7"/>
        <v/>
      </c>
      <c r="V77" s="89" t="str">
        <f t="shared" si="7"/>
        <v/>
      </c>
      <c r="W77" s="89" t="str">
        <f t="shared" si="7"/>
        <v/>
      </c>
      <c r="X77" s="89" t="str">
        <f t="shared" si="7"/>
        <v/>
      </c>
      <c r="Y77" s="89" t="str">
        <f t="shared" si="7"/>
        <v/>
      </c>
      <c r="Z77" s="89" t="str">
        <f t="shared" si="7"/>
        <v/>
      </c>
      <c r="AA77" s="89" t="str">
        <f t="shared" si="7"/>
        <v/>
      </c>
      <c r="AB77" s="89" t="str">
        <f t="shared" si="7"/>
        <v/>
      </c>
      <c r="AC77" s="89" t="str">
        <f t="shared" si="7"/>
        <v/>
      </c>
      <c r="AD77" s="89" t="str">
        <f t="shared" si="7"/>
        <v/>
      </c>
      <c r="AE77" s="89" t="str">
        <f t="shared" si="7"/>
        <v/>
      </c>
    </row>
    <row r="78" spans="1:31" x14ac:dyDescent="0.3">
      <c r="A78" s="88">
        <v>28</v>
      </c>
      <c r="B78" s="89" t="str">
        <f t="shared" si="7"/>
        <v/>
      </c>
      <c r="C78" s="89" t="str">
        <f t="shared" si="7"/>
        <v/>
      </c>
      <c r="D78" s="89" t="str">
        <f t="shared" si="7"/>
        <v/>
      </c>
      <c r="E78" s="89" t="str">
        <f t="shared" si="7"/>
        <v/>
      </c>
      <c r="F78" s="89" t="str">
        <f t="shared" si="7"/>
        <v/>
      </c>
      <c r="G78" s="89" t="str">
        <f t="shared" si="7"/>
        <v/>
      </c>
      <c r="H78" s="89" t="str">
        <f t="shared" si="7"/>
        <v/>
      </c>
      <c r="I78" s="89" t="str">
        <f t="shared" si="7"/>
        <v/>
      </c>
      <c r="J78" s="89" t="str">
        <f t="shared" si="7"/>
        <v/>
      </c>
      <c r="K78" s="89" t="str">
        <f t="shared" si="7"/>
        <v/>
      </c>
      <c r="L78" s="89" t="str">
        <f t="shared" si="7"/>
        <v/>
      </c>
      <c r="M78" s="89" t="str">
        <f t="shared" si="7"/>
        <v/>
      </c>
      <c r="N78" s="89" t="str">
        <f t="shared" si="7"/>
        <v/>
      </c>
      <c r="O78" s="89" t="str">
        <f t="shared" si="7"/>
        <v/>
      </c>
      <c r="P78" s="89" t="str">
        <f t="shared" si="7"/>
        <v/>
      </c>
      <c r="Q78" s="89" t="str">
        <f t="shared" si="7"/>
        <v/>
      </c>
      <c r="R78" s="89" t="str">
        <f t="shared" si="7"/>
        <v/>
      </c>
      <c r="S78" s="89" t="str">
        <f t="shared" si="7"/>
        <v/>
      </c>
      <c r="T78" s="89" t="str">
        <f t="shared" si="7"/>
        <v/>
      </c>
      <c r="U78" s="89" t="str">
        <f t="shared" si="7"/>
        <v/>
      </c>
      <c r="V78" s="89" t="str">
        <f t="shared" si="7"/>
        <v/>
      </c>
      <c r="W78" s="89" t="str">
        <f t="shared" si="7"/>
        <v/>
      </c>
      <c r="X78" s="89" t="str">
        <f t="shared" si="7"/>
        <v/>
      </c>
      <c r="Y78" s="89" t="str">
        <f t="shared" si="7"/>
        <v/>
      </c>
      <c r="Z78" s="89" t="str">
        <f t="shared" si="7"/>
        <v/>
      </c>
      <c r="AA78" s="89" t="str">
        <f t="shared" si="7"/>
        <v/>
      </c>
      <c r="AB78" s="89" t="str">
        <f t="shared" si="7"/>
        <v/>
      </c>
      <c r="AC78" s="89" t="str">
        <f t="shared" si="7"/>
        <v/>
      </c>
      <c r="AD78" s="89" t="str">
        <f t="shared" si="7"/>
        <v/>
      </c>
      <c r="AE78" s="89" t="str">
        <f t="shared" si="7"/>
        <v/>
      </c>
    </row>
    <row r="79" spans="1:31" x14ac:dyDescent="0.3">
      <c r="A79" s="88">
        <v>29</v>
      </c>
      <c r="B79" s="89" t="str">
        <f t="shared" si="7"/>
        <v/>
      </c>
      <c r="C79" s="89" t="str">
        <f t="shared" si="7"/>
        <v/>
      </c>
      <c r="D79" s="89" t="str">
        <f t="shared" si="7"/>
        <v/>
      </c>
      <c r="E79" s="89" t="str">
        <f t="shared" si="7"/>
        <v/>
      </c>
      <c r="F79" s="89" t="str">
        <f t="shared" si="7"/>
        <v/>
      </c>
      <c r="G79" s="89" t="str">
        <f t="shared" si="7"/>
        <v/>
      </c>
      <c r="H79" s="89" t="str">
        <f t="shared" si="7"/>
        <v/>
      </c>
      <c r="I79" s="89" t="str">
        <f t="shared" si="7"/>
        <v/>
      </c>
      <c r="J79" s="89" t="str">
        <f t="shared" si="7"/>
        <v/>
      </c>
      <c r="K79" s="89" t="str">
        <f t="shared" si="7"/>
        <v/>
      </c>
      <c r="L79" s="89" t="str">
        <f t="shared" si="7"/>
        <v/>
      </c>
      <c r="M79" s="89" t="str">
        <f t="shared" si="7"/>
        <v/>
      </c>
      <c r="N79" s="89" t="str">
        <f t="shared" si="7"/>
        <v/>
      </c>
      <c r="O79" s="89" t="str">
        <f t="shared" si="7"/>
        <v/>
      </c>
      <c r="P79" s="89" t="str">
        <f t="shared" si="7"/>
        <v/>
      </c>
      <c r="Q79" s="89" t="str">
        <f t="shared" si="7"/>
        <v/>
      </c>
      <c r="R79" s="89" t="str">
        <f t="shared" si="7"/>
        <v/>
      </c>
      <c r="S79" s="89" t="str">
        <f t="shared" si="7"/>
        <v/>
      </c>
      <c r="T79" s="89" t="str">
        <f t="shared" si="7"/>
        <v/>
      </c>
      <c r="U79" s="89" t="str">
        <f t="shared" si="7"/>
        <v/>
      </c>
      <c r="V79" s="89" t="str">
        <f t="shared" si="7"/>
        <v/>
      </c>
      <c r="W79" s="89" t="str">
        <f t="shared" si="7"/>
        <v/>
      </c>
      <c r="X79" s="89" t="str">
        <f t="shared" si="7"/>
        <v/>
      </c>
      <c r="Y79" s="89" t="str">
        <f t="shared" si="7"/>
        <v/>
      </c>
      <c r="Z79" s="89" t="str">
        <f t="shared" si="7"/>
        <v/>
      </c>
      <c r="AA79" s="89" t="str">
        <f t="shared" si="7"/>
        <v/>
      </c>
      <c r="AB79" s="89" t="str">
        <f t="shared" si="7"/>
        <v/>
      </c>
      <c r="AC79" s="89" t="str">
        <f t="shared" si="7"/>
        <v/>
      </c>
      <c r="AD79" s="89" t="str">
        <f t="shared" si="7"/>
        <v/>
      </c>
      <c r="AE79" s="89" t="str">
        <f t="shared" si="7"/>
        <v/>
      </c>
    </row>
    <row r="80" spans="1:31" x14ac:dyDescent="0.3">
      <c r="A80" s="88">
        <v>30</v>
      </c>
      <c r="B80" s="89" t="str">
        <f t="shared" si="7"/>
        <v/>
      </c>
      <c r="C80" s="89" t="str">
        <f t="shared" si="7"/>
        <v/>
      </c>
      <c r="D80" s="89" t="str">
        <f t="shared" si="7"/>
        <v/>
      </c>
      <c r="E80" s="89" t="str">
        <f t="shared" si="7"/>
        <v/>
      </c>
      <c r="F80" s="89" t="str">
        <f t="shared" si="7"/>
        <v/>
      </c>
      <c r="G80" s="89" t="str">
        <f t="shared" si="7"/>
        <v/>
      </c>
      <c r="H80" s="89" t="str">
        <f t="shared" si="7"/>
        <v/>
      </c>
      <c r="I80" s="89" t="str">
        <f t="shared" si="7"/>
        <v/>
      </c>
      <c r="J80" s="89" t="str">
        <f t="shared" si="7"/>
        <v/>
      </c>
      <c r="K80" s="89" t="str">
        <f t="shared" si="7"/>
        <v/>
      </c>
      <c r="L80" s="89" t="str">
        <f t="shared" si="7"/>
        <v/>
      </c>
      <c r="M80" s="89" t="str">
        <f t="shared" si="7"/>
        <v/>
      </c>
      <c r="N80" s="89" t="str">
        <f t="shared" si="7"/>
        <v/>
      </c>
      <c r="O80" s="89" t="str">
        <f t="shared" si="7"/>
        <v/>
      </c>
      <c r="P80" s="89" t="str">
        <f t="shared" si="7"/>
        <v/>
      </c>
      <c r="Q80" s="89" t="str">
        <f t="shared" si="7"/>
        <v/>
      </c>
      <c r="R80" s="89" t="str">
        <f t="shared" si="7"/>
        <v/>
      </c>
      <c r="S80" s="89" t="str">
        <f t="shared" si="7"/>
        <v/>
      </c>
      <c r="T80" s="89" t="str">
        <f t="shared" si="7"/>
        <v/>
      </c>
      <c r="U80" s="89" t="str">
        <f t="shared" si="7"/>
        <v/>
      </c>
      <c r="V80" s="89" t="str">
        <f t="shared" si="7"/>
        <v/>
      </c>
      <c r="W80" s="89" t="str">
        <f t="shared" si="7"/>
        <v/>
      </c>
      <c r="X80" s="89" t="str">
        <f t="shared" si="7"/>
        <v/>
      </c>
      <c r="Y80" s="89" t="str">
        <f t="shared" si="7"/>
        <v/>
      </c>
      <c r="Z80" s="89" t="str">
        <f t="shared" si="7"/>
        <v/>
      </c>
      <c r="AA80" s="89" t="str">
        <f t="shared" si="7"/>
        <v/>
      </c>
      <c r="AB80" s="89" t="str">
        <f t="shared" si="7"/>
        <v/>
      </c>
      <c r="AC80" s="89" t="str">
        <f t="shared" si="7"/>
        <v/>
      </c>
      <c r="AD80" s="89" t="str">
        <f t="shared" si="7"/>
        <v/>
      </c>
      <c r="AE80" s="89" t="str">
        <f t="shared" si="7"/>
        <v/>
      </c>
    </row>
    <row r="81" spans="1:31" x14ac:dyDescent="0.3">
      <c r="A81" s="88">
        <v>31</v>
      </c>
      <c r="B81" s="89" t="str">
        <f t="shared" si="7"/>
        <v/>
      </c>
      <c r="C81" s="89" t="str">
        <f t="shared" si="7"/>
        <v/>
      </c>
      <c r="D81" s="89" t="str">
        <f t="shared" si="7"/>
        <v/>
      </c>
      <c r="E81" s="89" t="str">
        <f t="shared" si="7"/>
        <v/>
      </c>
      <c r="F81" s="89" t="str">
        <f t="shared" si="7"/>
        <v/>
      </c>
      <c r="G81" s="89" t="str">
        <f t="shared" si="7"/>
        <v/>
      </c>
      <c r="H81" s="89" t="str">
        <f t="shared" si="7"/>
        <v/>
      </c>
      <c r="I81" s="89" t="str">
        <f t="shared" si="7"/>
        <v/>
      </c>
      <c r="J81" s="89" t="str">
        <f t="shared" si="7"/>
        <v/>
      </c>
      <c r="K81" s="89" t="str">
        <f t="shared" si="7"/>
        <v/>
      </c>
      <c r="L81" s="89" t="str">
        <f t="shared" si="7"/>
        <v/>
      </c>
      <c r="M81" s="89" t="str">
        <f t="shared" si="7"/>
        <v/>
      </c>
      <c r="N81" s="89" t="str">
        <f t="shared" si="7"/>
        <v/>
      </c>
      <c r="O81" s="89" t="str">
        <f t="shared" si="7"/>
        <v/>
      </c>
      <c r="P81" s="89" t="str">
        <f t="shared" si="7"/>
        <v/>
      </c>
      <c r="Q81" s="89" t="str">
        <f t="shared" si="7"/>
        <v/>
      </c>
      <c r="R81" s="89" t="str">
        <f t="shared" si="7"/>
        <v/>
      </c>
      <c r="S81" s="89" t="str">
        <f t="shared" si="7"/>
        <v/>
      </c>
      <c r="T81" s="89" t="str">
        <f t="shared" si="7"/>
        <v/>
      </c>
      <c r="U81" s="89" t="str">
        <f t="shared" si="7"/>
        <v/>
      </c>
      <c r="V81" s="89" t="str">
        <f t="shared" si="7"/>
        <v/>
      </c>
      <c r="W81" s="89" t="str">
        <f t="shared" si="7"/>
        <v/>
      </c>
      <c r="X81" s="89" t="str">
        <f t="shared" si="7"/>
        <v/>
      </c>
      <c r="Y81" s="89" t="str">
        <f t="shared" si="7"/>
        <v/>
      </c>
      <c r="Z81" s="89" t="str">
        <f t="shared" si="7"/>
        <v/>
      </c>
      <c r="AA81" s="89" t="str">
        <f t="shared" si="7"/>
        <v/>
      </c>
      <c r="AB81" s="89" t="str">
        <f t="shared" si="7"/>
        <v/>
      </c>
      <c r="AC81" s="89" t="str">
        <f t="shared" si="7"/>
        <v/>
      </c>
      <c r="AD81" s="89" t="str">
        <f t="shared" si="7"/>
        <v/>
      </c>
      <c r="AE81" s="89" t="str">
        <f t="shared" si="7"/>
        <v/>
      </c>
    </row>
    <row r="82" spans="1:31" x14ac:dyDescent="0.3">
      <c r="A82" s="88">
        <v>32</v>
      </c>
      <c r="B82" s="89" t="str">
        <f t="shared" si="7"/>
        <v/>
      </c>
      <c r="C82" s="89" t="str">
        <f t="shared" si="7"/>
        <v/>
      </c>
      <c r="D82" s="89" t="str">
        <f t="shared" si="7"/>
        <v/>
      </c>
      <c r="E82" s="89" t="str">
        <f t="shared" si="7"/>
        <v/>
      </c>
      <c r="F82" s="89" t="str">
        <f t="shared" si="7"/>
        <v/>
      </c>
      <c r="G82" s="89" t="str">
        <f t="shared" si="7"/>
        <v/>
      </c>
      <c r="H82" s="89" t="str">
        <f t="shared" si="7"/>
        <v/>
      </c>
      <c r="I82" s="89" t="str">
        <f t="shared" si="7"/>
        <v/>
      </c>
      <c r="J82" s="89" t="str">
        <f t="shared" si="7"/>
        <v/>
      </c>
      <c r="K82" s="89" t="str">
        <f t="shared" si="7"/>
        <v/>
      </c>
      <c r="L82" s="89" t="str">
        <f t="shared" si="7"/>
        <v/>
      </c>
      <c r="M82" s="89" t="str">
        <f t="shared" si="7"/>
        <v/>
      </c>
      <c r="N82" s="89" t="str">
        <f t="shared" si="7"/>
        <v/>
      </c>
      <c r="O82" s="89" t="str">
        <f t="shared" si="7"/>
        <v/>
      </c>
      <c r="P82" s="89" t="str">
        <f t="shared" si="7"/>
        <v/>
      </c>
      <c r="Q82" s="89" t="str">
        <f t="shared" si="7"/>
        <v/>
      </c>
      <c r="R82" s="89" t="str">
        <f t="shared" si="7"/>
        <v/>
      </c>
      <c r="S82" s="89" t="str">
        <f t="shared" si="7"/>
        <v/>
      </c>
      <c r="T82" s="89" t="str">
        <f t="shared" si="7"/>
        <v/>
      </c>
      <c r="U82" s="89" t="str">
        <f t="shared" si="7"/>
        <v/>
      </c>
      <c r="V82" s="89" t="str">
        <f t="shared" si="7"/>
        <v/>
      </c>
      <c r="W82" s="89" t="str">
        <f t="shared" si="7"/>
        <v/>
      </c>
      <c r="X82" s="89" t="str">
        <f t="shared" si="7"/>
        <v/>
      </c>
      <c r="Y82" s="89" t="str">
        <f t="shared" si="7"/>
        <v/>
      </c>
      <c r="Z82" s="89" t="str">
        <f t="shared" si="7"/>
        <v/>
      </c>
      <c r="AA82" s="89" t="str">
        <f t="shared" si="7"/>
        <v/>
      </c>
      <c r="AB82" s="89" t="str">
        <f t="shared" si="7"/>
        <v/>
      </c>
      <c r="AC82" s="89" t="str">
        <f t="shared" si="7"/>
        <v/>
      </c>
      <c r="AD82" s="89" t="str">
        <f t="shared" si="7"/>
        <v/>
      </c>
      <c r="AE82" s="89" t="str">
        <f t="shared" si="7"/>
        <v/>
      </c>
    </row>
    <row r="83" spans="1:31" x14ac:dyDescent="0.3">
      <c r="A83" s="88">
        <v>33</v>
      </c>
      <c r="B83" s="89" t="str">
        <f t="shared" si="7"/>
        <v/>
      </c>
      <c r="C83" s="89" t="str">
        <f t="shared" si="7"/>
        <v/>
      </c>
      <c r="D83" s="89" t="str">
        <f t="shared" si="7"/>
        <v/>
      </c>
      <c r="E83" s="89" t="str">
        <f t="shared" si="7"/>
        <v/>
      </c>
      <c r="F83" s="89" t="str">
        <f t="shared" si="7"/>
        <v/>
      </c>
      <c r="G83" s="89" t="str">
        <f t="shared" si="7"/>
        <v/>
      </c>
      <c r="H83" s="89" t="str">
        <f t="shared" si="7"/>
        <v/>
      </c>
      <c r="I83" s="89" t="str">
        <f t="shared" si="7"/>
        <v/>
      </c>
      <c r="J83" s="89" t="str">
        <f t="shared" si="7"/>
        <v/>
      </c>
      <c r="K83" s="89" t="str">
        <f t="shared" si="7"/>
        <v/>
      </c>
      <c r="L83" s="89" t="str">
        <f t="shared" si="7"/>
        <v/>
      </c>
      <c r="M83" s="89" t="str">
        <f t="shared" si="7"/>
        <v/>
      </c>
      <c r="N83" s="89" t="str">
        <f t="shared" si="7"/>
        <v/>
      </c>
      <c r="O83" s="89" t="str">
        <f t="shared" si="7"/>
        <v/>
      </c>
      <c r="P83" s="89" t="str">
        <f t="shared" si="7"/>
        <v/>
      </c>
      <c r="Q83" s="89" t="str">
        <f t="shared" si="7"/>
        <v/>
      </c>
      <c r="R83" s="89" t="str">
        <f t="shared" si="7"/>
        <v/>
      </c>
      <c r="S83" s="89" t="str">
        <f t="shared" si="7"/>
        <v/>
      </c>
      <c r="T83" s="89" t="str">
        <f t="shared" si="7"/>
        <v/>
      </c>
      <c r="U83" s="89" t="str">
        <f t="shared" si="7"/>
        <v/>
      </c>
      <c r="V83" s="89" t="str">
        <f t="shared" si="7"/>
        <v/>
      </c>
      <c r="W83" s="89" t="str">
        <f t="shared" si="7"/>
        <v/>
      </c>
      <c r="X83" s="89" t="str">
        <f t="shared" si="7"/>
        <v/>
      </c>
      <c r="Y83" s="89" t="str">
        <f t="shared" si="7"/>
        <v/>
      </c>
      <c r="Z83" s="89" t="str">
        <f t="shared" si="7"/>
        <v/>
      </c>
      <c r="AA83" s="89" t="str">
        <f t="shared" si="7"/>
        <v/>
      </c>
      <c r="AB83" s="89" t="str">
        <f t="shared" si="7"/>
        <v/>
      </c>
      <c r="AC83" s="89" t="str">
        <f t="shared" si="7"/>
        <v/>
      </c>
      <c r="AD83" s="89" t="str">
        <f t="shared" si="7"/>
        <v/>
      </c>
      <c r="AE83" s="89" t="str">
        <f t="shared" si="7"/>
        <v/>
      </c>
    </row>
    <row r="84" spans="1:31" x14ac:dyDescent="0.3">
      <c r="A84" s="88">
        <v>34</v>
      </c>
      <c r="B84" s="89" t="str">
        <f t="shared" si="7"/>
        <v/>
      </c>
      <c r="C84" s="89" t="str">
        <f t="shared" si="7"/>
        <v/>
      </c>
      <c r="D84" s="89" t="str">
        <f t="shared" si="7"/>
        <v/>
      </c>
      <c r="E84" s="89" t="str">
        <f t="shared" si="7"/>
        <v/>
      </c>
      <c r="F84" s="89" t="str">
        <f t="shared" si="7"/>
        <v/>
      </c>
      <c r="G84" s="89" t="str">
        <f t="shared" si="7"/>
        <v/>
      </c>
      <c r="H84" s="89" t="str">
        <f t="shared" si="7"/>
        <v/>
      </c>
      <c r="I84" s="89" t="str">
        <f t="shared" si="7"/>
        <v/>
      </c>
      <c r="J84" s="89" t="str">
        <f t="shared" si="7"/>
        <v/>
      </c>
      <c r="K84" s="89" t="str">
        <f t="shared" si="7"/>
        <v/>
      </c>
      <c r="L84" s="89" t="str">
        <f t="shared" si="7"/>
        <v/>
      </c>
      <c r="M84" s="89" t="str">
        <f t="shared" si="7"/>
        <v/>
      </c>
      <c r="N84" s="89" t="str">
        <f t="shared" si="7"/>
        <v/>
      </c>
      <c r="O84" s="89" t="str">
        <f t="shared" si="7"/>
        <v/>
      </c>
      <c r="P84" s="89" t="str">
        <f t="shared" si="7"/>
        <v/>
      </c>
      <c r="Q84" s="89" t="str">
        <f t="shared" si="7"/>
        <v/>
      </c>
      <c r="R84" s="89" t="str">
        <f t="shared" si="7"/>
        <v/>
      </c>
      <c r="S84" s="89" t="str">
        <f t="shared" si="7"/>
        <v/>
      </c>
      <c r="T84" s="89" t="str">
        <f t="shared" si="7"/>
        <v/>
      </c>
      <c r="U84" s="89" t="str">
        <f t="shared" si="7"/>
        <v/>
      </c>
      <c r="V84" s="89" t="str">
        <f t="shared" si="7"/>
        <v/>
      </c>
      <c r="W84" s="89" t="str">
        <f t="shared" si="7"/>
        <v/>
      </c>
      <c r="X84" s="89" t="str">
        <f t="shared" si="7"/>
        <v/>
      </c>
      <c r="Y84" s="89" t="str">
        <f t="shared" si="7"/>
        <v/>
      </c>
      <c r="Z84" s="89" t="str">
        <f t="shared" si="7"/>
        <v/>
      </c>
      <c r="AA84" s="89" t="str">
        <f t="shared" si="7"/>
        <v/>
      </c>
      <c r="AB84" s="89" t="str">
        <f t="shared" si="7"/>
        <v/>
      </c>
      <c r="AC84" s="89" t="str">
        <f t="shared" si="7"/>
        <v/>
      </c>
      <c r="AD84" s="89" t="str">
        <f t="shared" si="7"/>
        <v/>
      </c>
      <c r="AE84" s="89" t="str">
        <f t="shared" si="7"/>
        <v/>
      </c>
    </row>
    <row r="85" spans="1:31" x14ac:dyDescent="0.3">
      <c r="A85" s="88">
        <v>35</v>
      </c>
      <c r="B85" s="89" t="str">
        <f t="shared" si="7"/>
        <v/>
      </c>
      <c r="C85" s="89" t="str">
        <f t="shared" si="7"/>
        <v/>
      </c>
      <c r="D85" s="89" t="str">
        <f t="shared" si="7"/>
        <v/>
      </c>
      <c r="E85" s="89" t="str">
        <f t="shared" si="7"/>
        <v/>
      </c>
      <c r="F85" s="89" t="str">
        <f t="shared" si="7"/>
        <v/>
      </c>
      <c r="G85" s="89" t="str">
        <f t="shared" si="7"/>
        <v/>
      </c>
      <c r="H85" s="89" t="str">
        <f t="shared" si="7"/>
        <v/>
      </c>
      <c r="I85" s="89" t="str">
        <f t="shared" si="7"/>
        <v/>
      </c>
      <c r="J85" s="89" t="str">
        <f t="shared" si="7"/>
        <v/>
      </c>
      <c r="K85" s="89" t="str">
        <f t="shared" si="7"/>
        <v/>
      </c>
      <c r="L85" s="89" t="str">
        <f t="shared" si="7"/>
        <v/>
      </c>
      <c r="M85" s="89" t="str">
        <f t="shared" si="7"/>
        <v/>
      </c>
      <c r="N85" s="89" t="str">
        <f t="shared" si="7"/>
        <v/>
      </c>
      <c r="O85" s="89" t="str">
        <f t="shared" si="7"/>
        <v/>
      </c>
      <c r="P85" s="89" t="str">
        <f t="shared" si="7"/>
        <v/>
      </c>
      <c r="Q85" s="89" t="str">
        <f t="shared" ref="Q85:AE85" si="8">IF(Q37&gt;0,LN(Q37),"")</f>
        <v/>
      </c>
      <c r="R85" s="89" t="str">
        <f t="shared" si="8"/>
        <v/>
      </c>
      <c r="S85" s="89" t="str">
        <f t="shared" si="8"/>
        <v/>
      </c>
      <c r="T85" s="89" t="str">
        <f t="shared" si="8"/>
        <v/>
      </c>
      <c r="U85" s="89" t="str">
        <f t="shared" si="8"/>
        <v/>
      </c>
      <c r="V85" s="89" t="str">
        <f t="shared" si="8"/>
        <v/>
      </c>
      <c r="W85" s="89" t="str">
        <f t="shared" si="8"/>
        <v/>
      </c>
      <c r="X85" s="89" t="str">
        <f t="shared" si="8"/>
        <v/>
      </c>
      <c r="Y85" s="89" t="str">
        <f t="shared" si="8"/>
        <v/>
      </c>
      <c r="Z85" s="89" t="str">
        <f t="shared" si="8"/>
        <v/>
      </c>
      <c r="AA85" s="89" t="str">
        <f t="shared" si="8"/>
        <v/>
      </c>
      <c r="AB85" s="89" t="str">
        <f t="shared" si="8"/>
        <v/>
      </c>
      <c r="AC85" s="89" t="str">
        <f t="shared" si="8"/>
        <v/>
      </c>
      <c r="AD85" s="89" t="str">
        <f t="shared" si="8"/>
        <v/>
      </c>
      <c r="AE85" s="89" t="str">
        <f t="shared" si="8"/>
        <v/>
      </c>
    </row>
    <row r="86" spans="1:31" x14ac:dyDescent="0.3">
      <c r="B86" s="36"/>
      <c r="C86" s="36"/>
      <c r="D86" s="36"/>
      <c r="E86" s="36"/>
      <c r="F86" s="36"/>
    </row>
    <row r="87" spans="1:31" x14ac:dyDescent="0.3">
      <c r="A87" s="211" t="s">
        <v>106</v>
      </c>
      <c r="B87" s="212"/>
      <c r="C87" s="34">
        <f>COUNT(B51:AE85)</f>
        <v>6</v>
      </c>
    </row>
    <row r="88" spans="1:31" x14ac:dyDescent="0.3">
      <c r="B88" s="37"/>
      <c r="C88" s="37"/>
      <c r="D88" s="37"/>
      <c r="E88" s="37"/>
    </row>
    <row r="92" spans="1:31" x14ac:dyDescent="0.3">
      <c r="A92" s="38" t="s">
        <v>107</v>
      </c>
      <c r="D92" s="90">
        <f>AVERAGE(B51:AE85)</f>
        <v>-11.204608586728492</v>
      </c>
    </row>
    <row r="93" spans="1:31" x14ac:dyDescent="0.3">
      <c r="E93" s="37"/>
    </row>
    <row r="98" spans="1:5" x14ac:dyDescent="0.3">
      <c r="D98" s="37"/>
    </row>
    <row r="102" spans="1:5" x14ac:dyDescent="0.3">
      <c r="E102" s="34">
        <f>VAR(B51:AE85)</f>
        <v>0.22770035496908933</v>
      </c>
    </row>
    <row r="103" spans="1:5" x14ac:dyDescent="0.3">
      <c r="A103" s="39" t="s">
        <v>108</v>
      </c>
    </row>
    <row r="108" spans="1:5" x14ac:dyDescent="0.3">
      <c r="A108" s="92" t="s">
        <v>109</v>
      </c>
      <c r="C108" s="91">
        <f>3</f>
        <v>3</v>
      </c>
    </row>
    <row r="110" spans="1:5" x14ac:dyDescent="0.3">
      <c r="A110" s="39" t="s">
        <v>110</v>
      </c>
    </row>
    <row r="114" spans="1:6" x14ac:dyDescent="0.3">
      <c r="A114" s="210" t="s">
        <v>111</v>
      </c>
      <c r="B114" s="210"/>
      <c r="C114" s="210"/>
      <c r="F114" s="34">
        <f>EXP(4*E102)+2*EXP(3*E102)+3*EXP(2*E102)-3</f>
        <v>8.1767463226886044</v>
      </c>
    </row>
    <row r="117" spans="1:6" x14ac:dyDescent="0.3">
      <c r="A117" s="208" t="s">
        <v>112</v>
      </c>
      <c r="B117" s="208"/>
      <c r="C117" s="208"/>
      <c r="F117" s="34">
        <f>C108*(EXP(E102)-1)^2</f>
        <v>0.196161281250671</v>
      </c>
    </row>
    <row r="121" spans="1:6" x14ac:dyDescent="0.3">
      <c r="C121" s="59">
        <f>F114/F117+3*(1-1/C108)</f>
        <v>43.68379340997312</v>
      </c>
    </row>
    <row r="124" spans="1:6" x14ac:dyDescent="0.3">
      <c r="A124" s="39" t="s">
        <v>113</v>
      </c>
    </row>
    <row r="125" spans="1:6" x14ac:dyDescent="0.3">
      <c r="F125" s="60">
        <f>SQRT(EXP(E102)-1)*(EXP(E102)+2)/SQRT(C108)</f>
        <v>0.95051278262668293</v>
      </c>
    </row>
    <row r="128" spans="1:6" x14ac:dyDescent="0.3">
      <c r="A128" s="213" t="s">
        <v>114</v>
      </c>
      <c r="B128" s="208"/>
      <c r="C128" s="208"/>
      <c r="D128" s="208"/>
    </row>
    <row r="130" spans="1:11" x14ac:dyDescent="0.3">
      <c r="A130" s="39" t="s">
        <v>115</v>
      </c>
      <c r="E130" s="34" t="s">
        <v>116</v>
      </c>
    </row>
    <row r="133" spans="1:11" x14ac:dyDescent="0.3">
      <c r="A133" s="209" t="s">
        <v>117</v>
      </c>
      <c r="B133" s="210"/>
      <c r="C133" s="210"/>
      <c r="D133" s="210"/>
      <c r="E133" s="210"/>
      <c r="F133" s="210"/>
      <c r="G133" s="210"/>
      <c r="H133" s="210"/>
      <c r="I133" s="210"/>
    </row>
    <row r="134" spans="1:11" x14ac:dyDescent="0.3">
      <c r="A134" s="208"/>
      <c r="B134" s="208"/>
      <c r="C134" s="208"/>
      <c r="D134" s="208"/>
      <c r="E134" s="208"/>
    </row>
    <row r="136" spans="1:11" x14ac:dyDescent="0.3">
      <c r="A136" s="209" t="s">
        <v>118</v>
      </c>
      <c r="B136" s="210"/>
      <c r="C136" s="210"/>
      <c r="D136" s="210"/>
      <c r="E136" s="210"/>
      <c r="F136" s="208"/>
      <c r="G136" s="208"/>
      <c r="H136" s="208"/>
      <c r="I136" s="208"/>
      <c r="J136" s="72">
        <v>3.484</v>
      </c>
      <c r="K136" s="92" t="s">
        <v>119</v>
      </c>
    </row>
    <row r="138" spans="1:11" x14ac:dyDescent="0.3">
      <c r="A138" s="209" t="s">
        <v>120</v>
      </c>
      <c r="B138" s="210"/>
      <c r="C138" s="210"/>
    </row>
    <row r="146" spans="1:5" x14ac:dyDescent="0.3">
      <c r="A146" s="34" t="s">
        <v>121</v>
      </c>
      <c r="D146" s="34">
        <f>EXP(D92+E102/2)</f>
        <v>1.5252633073708176E-5</v>
      </c>
    </row>
    <row r="149" spans="1:5" x14ac:dyDescent="0.3">
      <c r="A149" s="34" t="s">
        <v>122</v>
      </c>
      <c r="D149" s="34">
        <f>EXP(2*D92+E102)</f>
        <v>2.3264281568117653E-10</v>
      </c>
    </row>
    <row r="153" spans="1:5" x14ac:dyDescent="0.3">
      <c r="A153" s="34" t="s">
        <v>123</v>
      </c>
      <c r="D153" s="34">
        <f>EXP(E102)-1</f>
        <v>0.25570900209070402</v>
      </c>
    </row>
    <row r="157" spans="1:5" x14ac:dyDescent="0.3">
      <c r="A157" s="34" t="s">
        <v>124</v>
      </c>
      <c r="E157" s="34">
        <f>(E102)/C87+(E102^2)/(2*(C87-1))</f>
        <v>4.3134804326819813E-2</v>
      </c>
    </row>
    <row r="161" spans="1:8" x14ac:dyDescent="0.3">
      <c r="A161" s="34" t="s">
        <v>125</v>
      </c>
      <c r="H161" s="34">
        <f>SQRT(C108*D149*D153+C108^2*D149*E157)</f>
        <v>1.6394560308719699E-5</v>
      </c>
    </row>
    <row r="165" spans="1:8" x14ac:dyDescent="0.3">
      <c r="A165" s="34" t="s">
        <v>126</v>
      </c>
      <c r="D165" s="41">
        <f>D146+(J136/C108)*H161</f>
        <v>3.4292182445567988E-5</v>
      </c>
      <c r="E165" s="42"/>
    </row>
    <row r="170" spans="1:8" x14ac:dyDescent="0.3">
      <c r="A170" s="22"/>
      <c r="B170" s="43"/>
    </row>
  </sheetData>
  <sheetProtection algorithmName="SHA-512" hashValue="jvbo68wcoATeLh/i2dSyf5+K34EdxCL5jE4gzO1iN3OL7MK8rka5kdq4keuV5NQIFGsI3krQ7KiR4dew42OToQ==" saltValue="Pa7TfzrRXzjA+uZVr6813w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60349-04EF-4DF4-9978-83EBAC995FC2}">
  <sheetPr>
    <tabColor theme="3" tint="0.59999389629810485"/>
  </sheetPr>
  <dimension ref="A2:AE110"/>
  <sheetViews>
    <sheetView workbookViewId="0">
      <pane xSplit="1" ySplit="9" topLeftCell="B71" activePane="bottomRight" state="frozen"/>
      <selection activeCell="B47" sqref="B47"/>
      <selection pane="topRight" activeCell="B47" sqref="B47"/>
      <selection pane="bottomLeft" activeCell="B47" sqref="B47"/>
      <selection pane="bottomRight" activeCell="A93" sqref="A93:XFD93"/>
    </sheetView>
  </sheetViews>
  <sheetFormatPr defaultColWidth="9.109375" defaultRowHeight="14.4" x14ac:dyDescent="0.3"/>
  <cols>
    <col min="1" max="13" width="9.109375" style="34"/>
    <col min="14" max="14" width="12" style="34" bestFit="1" customWidth="1"/>
    <col min="15" max="15" width="9.109375" style="34"/>
    <col min="16" max="16" width="12.6640625" style="34" bestFit="1" customWidth="1"/>
    <col min="17" max="21" width="9.109375" style="34"/>
    <col min="22" max="22" width="12" style="34" bestFit="1" customWidth="1"/>
    <col min="23" max="24" width="9.109375" style="34"/>
    <col min="25" max="25" width="12" style="34" bestFit="1" customWidth="1"/>
    <col min="26" max="29" width="9.109375" style="34"/>
    <col min="30" max="30" width="12" style="34" bestFit="1" customWidth="1"/>
    <col min="31" max="31" width="19.44140625" style="34" customWidth="1"/>
    <col min="32" max="16384" width="9.109375" style="34"/>
  </cols>
  <sheetData>
    <row r="2" spans="1:31" x14ac:dyDescent="0.3">
      <c r="P2" s="34" t="s">
        <v>127</v>
      </c>
    </row>
    <row r="3" spans="1:31" x14ac:dyDescent="0.3">
      <c r="N3" s="34" t="s">
        <v>128</v>
      </c>
    </row>
    <row r="4" spans="1:31" x14ac:dyDescent="0.3">
      <c r="N4" s="34" t="s">
        <v>129</v>
      </c>
    </row>
    <row r="5" spans="1:31" x14ac:dyDescent="0.3">
      <c r="A5" s="44" t="s">
        <v>130</v>
      </c>
      <c r="B5" s="44" t="s">
        <v>131</v>
      </c>
      <c r="C5" s="44"/>
      <c r="V5" s="34" t="s">
        <v>132</v>
      </c>
    </row>
    <row r="6" spans="1:31" x14ac:dyDescent="0.3">
      <c r="M6" s="45"/>
      <c r="AD6" s="34" t="s">
        <v>133</v>
      </c>
      <c r="AE6" s="34" t="s">
        <v>134</v>
      </c>
    </row>
    <row r="7" spans="1:31" ht="15" thickBot="1" x14ac:dyDescent="0.35">
      <c r="A7" s="46">
        <v>0.10100000000000001</v>
      </c>
      <c r="D7" s="59">
        <v>43.68379340997312</v>
      </c>
      <c r="F7" s="60">
        <v>0.95051278262668293</v>
      </c>
    </row>
    <row r="8" spans="1:31" ht="15" thickTop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 x14ac:dyDescent="0.3">
      <c r="B9" s="34">
        <v>-5</v>
      </c>
      <c r="C9" s="48" t="s">
        <v>135</v>
      </c>
      <c r="G9" s="34">
        <f t="shared" ref="G9:G72" si="0">(1-($F$7/6)*(3*B9-B9^3)+(($D$7-3)*(3-6*B9^2+B9^4))/24)</f>
        <v>793.85948440047559</v>
      </c>
      <c r="N9" s="34">
        <f t="shared" ref="N9:N72" si="1">NORMDIST(B9,0,1,FALSE)</f>
        <v>1.4867195147342977E-6</v>
      </c>
      <c r="P9" s="34">
        <f t="shared" ref="P9:P72" si="2">G9*N9</f>
        <v>1.1802463874150948E-3</v>
      </c>
      <c r="V9" s="34">
        <f t="shared" ref="V9:V72" si="3">ABS(P9)</f>
        <v>1.1802463874150948E-3</v>
      </c>
      <c r="Y9" s="34">
        <f>($A$7/2)*V9</f>
        <v>5.9602442564462294E-5</v>
      </c>
      <c r="AD9" s="34">
        <f>Y9</f>
        <v>5.9602442564462294E-5</v>
      </c>
      <c r="AE9" s="34">
        <f t="shared" ref="AE9:AE72" si="4">AD9/SUM($Y$9:$Y$108)</f>
        <v>1.2101793556123694E-5</v>
      </c>
    </row>
    <row r="10" spans="1:31" x14ac:dyDescent="0.3">
      <c r="A10" s="34">
        <v>1</v>
      </c>
      <c r="B10" s="34">
        <f t="shared" ref="B10:B73" si="5">$B$9+A10*$A$7</f>
        <v>-4.899</v>
      </c>
      <c r="G10" s="34">
        <f t="shared" si="0"/>
        <v>722.10994272644132</v>
      </c>
      <c r="N10" s="34">
        <f t="shared" si="1"/>
        <v>2.4509397556839956E-6</v>
      </c>
      <c r="P10" s="34">
        <f t="shared" si="2"/>
        <v>1.7698479666029281E-3</v>
      </c>
      <c r="V10" s="34">
        <f t="shared" si="3"/>
        <v>1.7698479666029281E-3</v>
      </c>
      <c r="Y10" s="34">
        <f t="shared" ref="Y10:Y73" si="6">($A$7)*V10</f>
        <v>1.7875464462689574E-4</v>
      </c>
      <c r="AD10" s="34">
        <f t="shared" ref="AD10:AD73" si="7">Y10+AD9</f>
        <v>2.3835708719135805E-4</v>
      </c>
      <c r="AE10" s="34">
        <f t="shared" si="4"/>
        <v>4.8396477354246723E-5</v>
      </c>
    </row>
    <row r="11" spans="1:31" x14ac:dyDescent="0.3">
      <c r="A11" s="34">
        <v>2</v>
      </c>
      <c r="B11" s="34">
        <f t="shared" si="5"/>
        <v>-4.798</v>
      </c>
      <c r="G11" s="34">
        <f t="shared" si="0"/>
        <v>655.08597079951403</v>
      </c>
      <c r="N11" s="34">
        <f t="shared" si="1"/>
        <v>3.9995026854766194E-6</v>
      </c>
      <c r="P11" s="34">
        <f t="shared" si="2"/>
        <v>2.6200180994307145E-3</v>
      </c>
      <c r="V11" s="34">
        <f t="shared" si="3"/>
        <v>2.6200180994307145E-3</v>
      </c>
      <c r="Y11" s="34">
        <f t="shared" si="6"/>
        <v>2.6462182804250217E-4</v>
      </c>
      <c r="AD11" s="34">
        <f t="shared" si="7"/>
        <v>5.0297891523386022E-4</v>
      </c>
      <c r="AE11" s="34">
        <f t="shared" si="4"/>
        <v>1.0212579775837126E-4</v>
      </c>
    </row>
    <row r="12" spans="1:31" x14ac:dyDescent="0.3">
      <c r="A12" s="34">
        <v>3</v>
      </c>
      <c r="B12" s="34">
        <f t="shared" si="5"/>
        <v>-4.6970000000000001</v>
      </c>
      <c r="G12" s="34">
        <f t="shared" si="0"/>
        <v>592.58531552657792</v>
      </c>
      <c r="N12" s="34">
        <f t="shared" si="1"/>
        <v>6.4602468217096111E-6</v>
      </c>
      <c r="P12" s="34">
        <f t="shared" si="2"/>
        <v>3.8282474012223621E-3</v>
      </c>
      <c r="V12" s="34">
        <f t="shared" si="3"/>
        <v>3.8282474012223621E-3</v>
      </c>
      <c r="Y12" s="34">
        <f t="shared" si="6"/>
        <v>3.8665298752345859E-4</v>
      </c>
      <c r="AD12" s="34">
        <f t="shared" si="7"/>
        <v>8.8963190275731887E-4</v>
      </c>
      <c r="AE12" s="34">
        <f t="shared" si="4"/>
        <v>1.8063255740679744E-4</v>
      </c>
    </row>
    <row r="13" spans="1:31" x14ac:dyDescent="0.3">
      <c r="A13" s="34">
        <v>4</v>
      </c>
      <c r="B13" s="34">
        <f t="shared" si="5"/>
        <v>-4.5960000000000001</v>
      </c>
      <c r="G13" s="34">
        <f t="shared" si="0"/>
        <v>534.40995738637423</v>
      </c>
      <c r="N13" s="34">
        <f t="shared" si="1"/>
        <v>1.0329088331249594E-5</v>
      </c>
      <c r="P13" s="34">
        <f t="shared" si="2"/>
        <v>5.5199676549431914E-3</v>
      </c>
      <c r="V13" s="34">
        <f t="shared" si="3"/>
        <v>5.5199676549431914E-3</v>
      </c>
      <c r="Y13" s="34">
        <f t="shared" si="6"/>
        <v>5.5751673314926242E-4</v>
      </c>
      <c r="AD13" s="34">
        <f t="shared" si="7"/>
        <v>1.4471486359065814E-3</v>
      </c>
      <c r="AE13" s="34">
        <f t="shared" si="4"/>
        <v>2.9383181767804879E-4</v>
      </c>
    </row>
    <row r="14" spans="1:31" x14ac:dyDescent="0.3">
      <c r="A14" s="34">
        <v>5</v>
      </c>
      <c r="B14" s="34">
        <f t="shared" si="5"/>
        <v>-4.4950000000000001</v>
      </c>
      <c r="G14" s="34">
        <f t="shared" si="0"/>
        <v>480.36611042950091</v>
      </c>
      <c r="N14" s="34">
        <f t="shared" si="1"/>
        <v>1.6347247339999862E-5</v>
      </c>
      <c r="P14" s="34">
        <f t="shared" si="2"/>
        <v>7.8526636209447394E-3</v>
      </c>
      <c r="V14" s="34">
        <f t="shared" si="3"/>
        <v>7.8526636209447394E-3</v>
      </c>
      <c r="Y14" s="34">
        <f t="shared" si="6"/>
        <v>7.9311902571541873E-4</v>
      </c>
      <c r="AD14" s="34">
        <f t="shared" si="7"/>
        <v>2.240267661622E-3</v>
      </c>
      <c r="AE14" s="34">
        <f t="shared" si="4"/>
        <v>4.5486821655148723E-4</v>
      </c>
    </row>
    <row r="15" spans="1:31" x14ac:dyDescent="0.3">
      <c r="A15" s="34">
        <v>6</v>
      </c>
      <c r="B15" s="34">
        <f t="shared" si="5"/>
        <v>-4.3940000000000001</v>
      </c>
      <c r="G15" s="34">
        <f t="shared" si="0"/>
        <v>430.26422227841113</v>
      </c>
      <c r="N15" s="34">
        <f t="shared" si="1"/>
        <v>2.5609260510355175E-5</v>
      </c>
      <c r="P15" s="34">
        <f t="shared" si="2"/>
        <v>1.1018748556613195E-2</v>
      </c>
      <c r="V15" s="34">
        <f t="shared" si="3"/>
        <v>1.1018748556613195E-2</v>
      </c>
      <c r="Y15" s="34">
        <f t="shared" si="6"/>
        <v>1.1128936042179328E-3</v>
      </c>
      <c r="AD15" s="34">
        <f t="shared" si="7"/>
        <v>3.3531612658399329E-3</v>
      </c>
      <c r="AE15" s="34">
        <f t="shared" si="4"/>
        <v>6.8083225541801001E-4</v>
      </c>
    </row>
    <row r="16" spans="1:31" x14ac:dyDescent="0.3">
      <c r="A16" s="34">
        <v>7</v>
      </c>
      <c r="B16" s="34">
        <f t="shared" si="5"/>
        <v>-4.2930000000000001</v>
      </c>
      <c r="G16" s="34">
        <f t="shared" si="0"/>
        <v>383.91897412741622</v>
      </c>
      <c r="N16" s="34">
        <f t="shared" si="1"/>
        <v>3.97117663248513E-5</v>
      </c>
      <c r="P16" s="34">
        <f t="shared" si="2"/>
        <v>1.5246100588224586E-2</v>
      </c>
      <c r="V16" s="34">
        <f t="shared" si="3"/>
        <v>1.5246100588224586E-2</v>
      </c>
      <c r="Y16" s="34">
        <f t="shared" si="6"/>
        <v>1.5398561594106833E-3</v>
      </c>
      <c r="AD16" s="34">
        <f t="shared" si="7"/>
        <v>4.8930174252506163E-3</v>
      </c>
      <c r="AE16" s="34">
        <f t="shared" si="4"/>
        <v>9.934875853931048E-4</v>
      </c>
    </row>
    <row r="17" spans="1:31" x14ac:dyDescent="0.3">
      <c r="A17" s="34">
        <v>8</v>
      </c>
      <c r="B17" s="34">
        <f t="shared" si="5"/>
        <v>-4.1920000000000002</v>
      </c>
      <c r="G17" s="34">
        <f t="shared" si="0"/>
        <v>341.14928074268278</v>
      </c>
      <c r="N17" s="34">
        <f t="shared" si="1"/>
        <v>6.0955252216615318E-5</v>
      </c>
      <c r="P17" s="34">
        <f t="shared" si="2"/>
        <v>2.0794840451187135E-2</v>
      </c>
      <c r="V17" s="34">
        <f t="shared" si="3"/>
        <v>2.0794840451187135E-2</v>
      </c>
      <c r="Y17" s="34">
        <f t="shared" si="6"/>
        <v>2.100278885569901E-3</v>
      </c>
      <c r="AD17" s="34">
        <f t="shared" si="7"/>
        <v>6.9932963108205173E-3</v>
      </c>
      <c r="AE17" s="34">
        <f t="shared" si="4"/>
        <v>1.4199322139997743E-3</v>
      </c>
    </row>
    <row r="18" spans="1:31" x14ac:dyDescent="0.3">
      <c r="A18" s="34">
        <v>9</v>
      </c>
      <c r="B18" s="34">
        <f t="shared" si="5"/>
        <v>-4.0910000000000002</v>
      </c>
      <c r="G18" s="34">
        <f t="shared" si="0"/>
        <v>301.77829046223377</v>
      </c>
      <c r="N18" s="34">
        <f t="shared" si="1"/>
        <v>9.2613185614433534E-5</v>
      </c>
      <c r="P18" s="34">
        <f t="shared" si="2"/>
        <v>2.7948648828985293E-2</v>
      </c>
      <c r="V18" s="34">
        <f t="shared" si="3"/>
        <v>2.7948648828985293E-2</v>
      </c>
      <c r="Y18" s="34">
        <f t="shared" si="6"/>
        <v>2.8228135317275149E-3</v>
      </c>
      <c r="AD18" s="34">
        <f t="shared" si="7"/>
        <v>9.8161098425480313E-3</v>
      </c>
      <c r="AE18" s="34">
        <f t="shared" si="4"/>
        <v>1.993081654502188E-3</v>
      </c>
    </row>
    <row r="19" spans="1:31" x14ac:dyDescent="0.3">
      <c r="A19" s="34">
        <v>10</v>
      </c>
      <c r="B19" s="34">
        <f t="shared" si="5"/>
        <v>-3.99</v>
      </c>
      <c r="G19" s="34">
        <f t="shared" si="0"/>
        <v>265.63338519594924</v>
      </c>
      <c r="N19" s="34">
        <f t="shared" si="1"/>
        <v>1.3928497646575994E-4</v>
      </c>
      <c r="P19" s="34">
        <f t="shared" si="2"/>
        <v>3.6998739805537938E-2</v>
      </c>
      <c r="V19" s="34">
        <f t="shared" si="3"/>
        <v>3.6998739805537938E-2</v>
      </c>
      <c r="Y19" s="34">
        <f t="shared" si="6"/>
        <v>3.7368727203593321E-3</v>
      </c>
      <c r="AD19" s="34">
        <f t="shared" si="7"/>
        <v>1.3552982562907363E-2</v>
      </c>
      <c r="AE19" s="34">
        <f t="shared" si="4"/>
        <v>2.7518234151001487E-3</v>
      </c>
    </row>
    <row r="20" spans="1:31" x14ac:dyDescent="0.3">
      <c r="A20" s="34">
        <v>11</v>
      </c>
      <c r="B20" s="34">
        <f t="shared" si="5"/>
        <v>-3.8890000000000002</v>
      </c>
      <c r="G20" s="34">
        <f t="shared" si="0"/>
        <v>232.54618042556552</v>
      </c>
      <c r="N20" s="34">
        <f t="shared" si="1"/>
        <v>2.0735069214939127E-4</v>
      </c>
      <c r="P20" s="34">
        <f t="shared" si="2"/>
        <v>4.8218611467938231E-2</v>
      </c>
      <c r="V20" s="34">
        <f t="shared" si="3"/>
        <v>4.8218611467938231E-2</v>
      </c>
      <c r="Y20" s="34">
        <f t="shared" si="6"/>
        <v>4.8700797582617618E-3</v>
      </c>
      <c r="AD20" s="34">
        <f t="shared" si="7"/>
        <v>1.8423062321169123E-2</v>
      </c>
      <c r="AE20" s="34">
        <f t="shared" si="4"/>
        <v>3.7406536928626471E-3</v>
      </c>
    </row>
    <row r="21" spans="1:31" x14ac:dyDescent="0.3">
      <c r="A21" s="34">
        <v>12</v>
      </c>
      <c r="B21" s="34">
        <f t="shared" si="5"/>
        <v>-3.7879999999999998</v>
      </c>
      <c r="G21" s="34">
        <f t="shared" si="0"/>
        <v>202.35252520467498</v>
      </c>
      <c r="N21" s="34">
        <f t="shared" si="1"/>
        <v>3.0554590364653618E-4</v>
      </c>
      <c r="P21" s="34">
        <f t="shared" si="2"/>
        <v>6.1827985168820904E-2</v>
      </c>
      <c r="V21" s="34">
        <f t="shared" si="3"/>
        <v>6.1827985168820904E-2</v>
      </c>
      <c r="Y21" s="34">
        <f t="shared" si="6"/>
        <v>6.2446265020509118E-3</v>
      </c>
      <c r="AD21" s="34">
        <f t="shared" si="7"/>
        <v>2.4667688823220034E-2</v>
      </c>
      <c r="AE21" s="34">
        <f t="shared" si="4"/>
        <v>5.0085745617294876E-3</v>
      </c>
    </row>
    <row r="22" spans="1:31" x14ac:dyDescent="0.3">
      <c r="A22" s="34">
        <v>13</v>
      </c>
      <c r="B22" s="34">
        <f t="shared" si="5"/>
        <v>-3.6869999999999998</v>
      </c>
      <c r="G22" s="34">
        <f t="shared" si="0"/>
        <v>174.8925021587271</v>
      </c>
      <c r="N22" s="34">
        <f t="shared" si="1"/>
        <v>4.4567390271459394E-4</v>
      </c>
      <c r="P22" s="34">
        <f t="shared" si="2"/>
        <v>7.7945023992600448E-2</v>
      </c>
      <c r="V22" s="34">
        <f t="shared" si="3"/>
        <v>7.7945023992600448E-2</v>
      </c>
      <c r="Y22" s="34">
        <f t="shared" si="6"/>
        <v>7.8724474232526459E-3</v>
      </c>
      <c r="AD22" s="34">
        <f t="shared" si="7"/>
        <v>3.254013624647268E-2</v>
      </c>
      <c r="AE22" s="34">
        <f t="shared" si="4"/>
        <v>6.6070112934893061E-3</v>
      </c>
    </row>
    <row r="23" spans="1:31" x14ac:dyDescent="0.3">
      <c r="A23" s="34">
        <v>14</v>
      </c>
      <c r="B23" s="34">
        <f t="shared" si="5"/>
        <v>-3.5859999999999999</v>
      </c>
      <c r="G23" s="34">
        <f t="shared" si="0"/>
        <v>150.01042748502721</v>
      </c>
      <c r="N23" s="34">
        <f t="shared" si="1"/>
        <v>6.4346911127639178E-4</v>
      </c>
      <c r="P23" s="34">
        <f t="shared" si="2"/>
        <v>9.6527076455982075E-2</v>
      </c>
      <c r="V23" s="34">
        <f t="shared" si="3"/>
        <v>9.6527076455982075E-2</v>
      </c>
      <c r="Y23" s="34">
        <f t="shared" si="6"/>
        <v>9.7492347220541897E-3</v>
      </c>
      <c r="AD23" s="34">
        <f t="shared" si="7"/>
        <v>4.228937096852687E-2</v>
      </c>
      <c r="AE23" s="34">
        <f t="shared" si="4"/>
        <v>8.5865144960449637E-3</v>
      </c>
    </row>
    <row r="24" spans="1:31" x14ac:dyDescent="0.3">
      <c r="A24" s="34">
        <v>15</v>
      </c>
      <c r="B24" s="34">
        <f t="shared" si="5"/>
        <v>-3.4849999999999999</v>
      </c>
      <c r="G24" s="34">
        <f t="shared" si="0"/>
        <v>127.55485095273733</v>
      </c>
      <c r="N24" s="34">
        <f t="shared" si="1"/>
        <v>9.196190652258089E-4</v>
      </c>
      <c r="P24" s="34">
        <f t="shared" si="2"/>
        <v>0.11730187279817368</v>
      </c>
      <c r="V24" s="34">
        <f t="shared" si="3"/>
        <v>0.11730187279817368</v>
      </c>
      <c r="Y24" s="34">
        <f t="shared" si="6"/>
        <v>1.1847489152615543E-2</v>
      </c>
      <c r="AD24" s="34">
        <f t="shared" si="7"/>
        <v>5.4136860121142411E-2</v>
      </c>
      <c r="AE24" s="34">
        <f t="shared" si="4"/>
        <v>1.0992051278003215E-2</v>
      </c>
    </row>
    <row r="25" spans="1:31" x14ac:dyDescent="0.3">
      <c r="A25" s="34">
        <v>16</v>
      </c>
      <c r="B25" s="34">
        <f t="shared" si="5"/>
        <v>-3.3839999999999999</v>
      </c>
      <c r="G25" s="34">
        <f t="shared" si="0"/>
        <v>107.37855590287586</v>
      </c>
      <c r="N25" s="34">
        <f t="shared" si="1"/>
        <v>1.3009421669529307E-3</v>
      </c>
      <c r="P25" s="34">
        <f t="shared" si="2"/>
        <v>0.13969329120056373</v>
      </c>
      <c r="V25" s="34">
        <f t="shared" si="3"/>
        <v>0.13969329120056373</v>
      </c>
      <c r="Y25" s="34">
        <f t="shared" si="6"/>
        <v>1.4109022411256937E-2</v>
      </c>
      <c r="AD25" s="34">
        <f t="shared" si="7"/>
        <v>6.8245882532399355E-2</v>
      </c>
      <c r="AE25" s="34">
        <f t="shared" si="4"/>
        <v>1.3856774083869559E-2</v>
      </c>
    </row>
    <row r="26" spans="1:31" x14ac:dyDescent="0.3">
      <c r="A26" s="34">
        <v>17</v>
      </c>
      <c r="B26" s="34">
        <f t="shared" si="5"/>
        <v>-3.2829999999999999</v>
      </c>
      <c r="G26" s="34">
        <f t="shared" si="0"/>
        <v>89.338559248317722</v>
      </c>
      <c r="N26" s="34">
        <f t="shared" si="1"/>
        <v>1.8217038523946315E-3</v>
      </c>
      <c r="P26" s="34">
        <f t="shared" si="2"/>
        <v>0.16274839755004641</v>
      </c>
      <c r="V26" s="34">
        <f t="shared" si="3"/>
        <v>0.16274839755004641</v>
      </c>
      <c r="Y26" s="34">
        <f t="shared" si="6"/>
        <v>1.6437588152554691E-2</v>
      </c>
      <c r="AD26" s="34">
        <f t="shared" si="7"/>
        <v>8.4683470684954049E-2</v>
      </c>
      <c r="AE26" s="34">
        <f t="shared" si="4"/>
        <v>1.7194293316703975E-2</v>
      </c>
    </row>
    <row r="27" spans="1:31" x14ac:dyDescent="0.3">
      <c r="A27" s="34">
        <v>18</v>
      </c>
      <c r="B27" s="34">
        <f t="shared" si="5"/>
        <v>-3.1819999999999999</v>
      </c>
      <c r="G27" s="34">
        <f t="shared" si="0"/>
        <v>73.296111473794184</v>
      </c>
      <c r="N27" s="34">
        <f t="shared" si="1"/>
        <v>2.5250345499379808E-3</v>
      </c>
      <c r="P27" s="34">
        <f t="shared" si="2"/>
        <v>0.18507521384743597</v>
      </c>
      <c r="V27" s="34">
        <f t="shared" si="3"/>
        <v>0.18507521384743597</v>
      </c>
      <c r="Y27" s="34">
        <f t="shared" si="6"/>
        <v>1.8692596598591033E-2</v>
      </c>
      <c r="AD27" s="34">
        <f t="shared" si="7"/>
        <v>0.10337606728354508</v>
      </c>
      <c r="AE27" s="34">
        <f t="shared" si="4"/>
        <v>2.0989673763057156E-2</v>
      </c>
    </row>
    <row r="28" spans="1:31" x14ac:dyDescent="0.3">
      <c r="A28" s="34">
        <v>19</v>
      </c>
      <c r="B28" s="34">
        <f t="shared" si="5"/>
        <v>-3.081</v>
      </c>
      <c r="G28" s="34">
        <f t="shared" si="0"/>
        <v>59.116696635893071</v>
      </c>
      <c r="N28" s="34">
        <f t="shared" si="1"/>
        <v>3.4643888734137819E-3</v>
      </c>
      <c r="P28" s="34">
        <f t="shared" si="2"/>
        <v>0.2048032260583659</v>
      </c>
      <c r="V28" s="34">
        <f t="shared" si="3"/>
        <v>0.2048032260583659</v>
      </c>
      <c r="Y28" s="34">
        <f t="shared" si="6"/>
        <v>2.0685125831894958E-2</v>
      </c>
      <c r="AD28" s="34">
        <f t="shared" si="7"/>
        <v>0.12406119311544003</v>
      </c>
      <c r="AE28" s="34">
        <f t="shared" si="4"/>
        <v>2.5189621143221916E-2</v>
      </c>
    </row>
    <row r="29" spans="1:31" x14ac:dyDescent="0.3">
      <c r="A29" s="34">
        <v>20</v>
      </c>
      <c r="B29" s="34">
        <f t="shared" si="5"/>
        <v>-2.98</v>
      </c>
      <c r="G29" s="34">
        <f t="shared" si="0"/>
        <v>46.670032363058517</v>
      </c>
      <c r="N29" s="34">
        <f t="shared" si="1"/>
        <v>4.7049575269339792E-3</v>
      </c>
      <c r="P29" s="34">
        <f t="shared" si="2"/>
        <v>0.21958052004882458</v>
      </c>
      <c r="V29" s="34">
        <f t="shared" si="3"/>
        <v>0.21958052004882458</v>
      </c>
      <c r="Y29" s="34">
        <f t="shared" si="6"/>
        <v>2.2177632524931285E-2</v>
      </c>
      <c r="AD29" s="34">
        <f t="shared" si="7"/>
        <v>0.14623882564037133</v>
      </c>
      <c r="AE29" s="34">
        <f t="shared" si="4"/>
        <v>2.9692609927448668E-2</v>
      </c>
    </row>
    <row r="30" spans="1:31" x14ac:dyDescent="0.3">
      <c r="A30" s="34">
        <v>21</v>
      </c>
      <c r="B30" s="34">
        <f t="shared" si="5"/>
        <v>-2.879</v>
      </c>
      <c r="G30" s="34">
        <f t="shared" si="0"/>
        <v>35.830069855591212</v>
      </c>
      <c r="N30" s="34">
        <f t="shared" si="1"/>
        <v>6.3249127862128329E-3</v>
      </c>
      <c r="P30" s="34">
        <f t="shared" si="2"/>
        <v>0.22662206696052786</v>
      </c>
      <c r="V30" s="34">
        <f t="shared" si="3"/>
        <v>0.22662206696052786</v>
      </c>
      <c r="Y30" s="34">
        <f t="shared" si="6"/>
        <v>2.2888828763013316E-2</v>
      </c>
      <c r="AD30" s="34">
        <f t="shared" si="7"/>
        <v>0.16912765440338465</v>
      </c>
      <c r="AE30" s="34">
        <f t="shared" si="4"/>
        <v>3.4340001351581523E-2</v>
      </c>
    </row>
    <row r="31" spans="1:31" x14ac:dyDescent="0.3">
      <c r="A31" s="34">
        <v>22</v>
      </c>
      <c r="B31" s="34">
        <f t="shared" si="5"/>
        <v>-2.778</v>
      </c>
      <c r="G31" s="34">
        <f t="shared" si="0"/>
        <v>26.47499388564826</v>
      </c>
      <c r="N31" s="34">
        <f t="shared" si="1"/>
        <v>8.416337402369389E-3</v>
      </c>
      <c r="P31" s="34">
        <f t="shared" si="2"/>
        <v>0.22282248126728232</v>
      </c>
      <c r="V31" s="34">
        <f t="shared" si="3"/>
        <v>0.22282248126728232</v>
      </c>
      <c r="Y31" s="34">
        <f t="shared" si="6"/>
        <v>2.2505070607995517E-2</v>
      </c>
      <c r="AD31" s="34">
        <f t="shared" si="7"/>
        <v>0.19163272501138018</v>
      </c>
      <c r="AE31" s="34">
        <f t="shared" si="4"/>
        <v>3.8909473788376212E-2</v>
      </c>
    </row>
    <row r="32" spans="1:31" x14ac:dyDescent="0.3">
      <c r="A32" s="34">
        <v>23</v>
      </c>
      <c r="B32" s="34">
        <f t="shared" si="5"/>
        <v>-2.677</v>
      </c>
      <c r="G32" s="34">
        <f t="shared" si="0"/>
        <v>18.487222797243152</v>
      </c>
      <c r="N32" s="34">
        <f t="shared" si="1"/>
        <v>1.1085658498589472E-2</v>
      </c>
      <c r="P32" s="34">
        <f t="shared" si="2"/>
        <v>0.20494303851757559</v>
      </c>
      <c r="V32" s="34">
        <f t="shared" si="3"/>
        <v>0.20494303851757559</v>
      </c>
      <c r="Y32" s="34">
        <f t="shared" si="6"/>
        <v>2.0699246890275136E-2</v>
      </c>
      <c r="AD32" s="34">
        <f t="shared" si="7"/>
        <v>0.21233197190165531</v>
      </c>
      <c r="AE32" s="34">
        <f t="shared" si="4"/>
        <v>4.3112288335152918E-2</v>
      </c>
    </row>
    <row r="33" spans="1:31" x14ac:dyDescent="0.3">
      <c r="A33" s="34">
        <v>24</v>
      </c>
      <c r="B33" s="34">
        <f t="shared" si="5"/>
        <v>-2.5759999999999996</v>
      </c>
      <c r="G33" s="34">
        <f t="shared" si="0"/>
        <v>11.753408506245872</v>
      </c>
      <c r="N33" s="34">
        <f t="shared" si="1"/>
        <v>1.4453386482878732E-2</v>
      </c>
      <c r="P33" s="34">
        <f t="shared" si="2"/>
        <v>0.169876555631926</v>
      </c>
      <c r="V33" s="34">
        <f t="shared" si="3"/>
        <v>0.169876555631926</v>
      </c>
      <c r="Y33" s="34">
        <f t="shared" si="6"/>
        <v>1.7157532118824526E-2</v>
      </c>
      <c r="AD33" s="34">
        <f t="shared" si="7"/>
        <v>0.22948950402047985</v>
      </c>
      <c r="AE33" s="34">
        <f t="shared" si="4"/>
        <v>4.6595986363300153E-2</v>
      </c>
    </row>
    <row r="34" spans="1:31" x14ac:dyDescent="0.3">
      <c r="A34" s="34">
        <v>25</v>
      </c>
      <c r="B34" s="34">
        <f t="shared" si="5"/>
        <v>-2.4749999999999996</v>
      </c>
      <c r="G34" s="34">
        <f t="shared" si="0"/>
        <v>6.1644365003828607</v>
      </c>
      <c r="N34" s="34">
        <f t="shared" si="1"/>
        <v>1.8652948792269922E-2</v>
      </c>
      <c r="P34" s="34">
        <f t="shared" si="2"/>
        <v>0.11498491837484111</v>
      </c>
      <c r="V34" s="34">
        <f t="shared" si="3"/>
        <v>0.11498491837484111</v>
      </c>
      <c r="Y34" s="34">
        <f t="shared" si="6"/>
        <v>1.1613476755858953E-2</v>
      </c>
      <c r="AD34" s="34">
        <f t="shared" si="7"/>
        <v>0.24110298077633879</v>
      </c>
      <c r="AE34" s="34">
        <f t="shared" si="4"/>
        <v>4.8954008822132147E-2</v>
      </c>
    </row>
    <row r="35" spans="1:31" x14ac:dyDescent="0.3">
      <c r="A35" s="34">
        <v>26</v>
      </c>
      <c r="B35" s="34">
        <f t="shared" si="5"/>
        <v>-2.3739999999999997</v>
      </c>
      <c r="G35" s="34">
        <f t="shared" si="0"/>
        <v>1.6154258392369822</v>
      </c>
      <c r="N35" s="34">
        <f t="shared" si="1"/>
        <v>2.3828414277471986E-2</v>
      </c>
      <c r="P35" s="34">
        <f t="shared" si="2"/>
        <v>3.8493036131871675E-2</v>
      </c>
      <c r="V35" s="34">
        <f t="shared" si="3"/>
        <v>3.8493036131871675E-2</v>
      </c>
      <c r="Y35" s="34">
        <f t="shared" si="6"/>
        <v>3.8877966493190393E-3</v>
      </c>
      <c r="AD35" s="34">
        <f t="shared" si="7"/>
        <v>0.24499077742565784</v>
      </c>
      <c r="AE35" s="34">
        <f t="shared" si="4"/>
        <v>4.9743394464966548E-2</v>
      </c>
    </row>
    <row r="36" spans="1:31" x14ac:dyDescent="0.3">
      <c r="A36" s="34">
        <v>27</v>
      </c>
      <c r="B36" s="34">
        <f t="shared" si="5"/>
        <v>-2.2729999999999997</v>
      </c>
      <c r="G36" s="34">
        <f t="shared" si="0"/>
        <v>-1.9942708457524798</v>
      </c>
      <c r="N36" s="34">
        <f t="shared" si="1"/>
        <v>3.0130930809477742E-2</v>
      </c>
      <c r="P36" s="34">
        <f t="shared" si="2"/>
        <v>-6.008923686872663E-2</v>
      </c>
      <c r="V36" s="34">
        <f t="shared" si="3"/>
        <v>6.008923686872663E-2</v>
      </c>
      <c r="Y36" s="34">
        <f t="shared" si="6"/>
        <v>6.0690129237413902E-3</v>
      </c>
      <c r="AD36" s="34">
        <f t="shared" si="7"/>
        <v>0.25105979034939924</v>
      </c>
      <c r="AE36" s="34">
        <f t="shared" si="4"/>
        <v>5.0975658418128039E-2</v>
      </c>
    </row>
    <row r="37" spans="1:31" x14ac:dyDescent="0.3">
      <c r="A37" s="34">
        <v>28</v>
      </c>
      <c r="B37" s="34">
        <f t="shared" si="5"/>
        <v>-2.1719999999999997</v>
      </c>
      <c r="G37" s="34">
        <f t="shared" si="0"/>
        <v>-4.7610673512897606</v>
      </c>
      <c r="N37" s="34">
        <f t="shared" si="1"/>
        <v>3.7713749861696219E-2</v>
      </c>
      <c r="P37" s="34">
        <f t="shared" si="2"/>
        <v>-0.1795577031612306</v>
      </c>
      <c r="V37" s="34">
        <f t="shared" si="3"/>
        <v>0.1795577031612306</v>
      </c>
      <c r="Y37" s="34">
        <f t="shared" si="6"/>
        <v>1.8135328019284292E-2</v>
      </c>
      <c r="AD37" s="34">
        <f t="shared" si="7"/>
        <v>0.26919511836868354</v>
      </c>
      <c r="AE37" s="34">
        <f t="shared" si="4"/>
        <v>5.4657889989839198E-2</v>
      </c>
    </row>
    <row r="38" spans="1:31" x14ac:dyDescent="0.3">
      <c r="A38" s="34">
        <v>29</v>
      </c>
      <c r="B38" s="34">
        <f t="shared" si="5"/>
        <v>-2.0709999999999997</v>
      </c>
      <c r="G38" s="34">
        <f t="shared" si="0"/>
        <v>-6.7771439022226785</v>
      </c>
      <c r="N38" s="34">
        <f t="shared" si="1"/>
        <v>4.6725789305731173E-2</v>
      </c>
      <c r="P38" s="34">
        <f t="shared" si="2"/>
        <v>-0.31666739806987765</v>
      </c>
      <c r="V38" s="34">
        <f t="shared" si="3"/>
        <v>0.31666739806987765</v>
      </c>
      <c r="Y38" s="34">
        <f t="shared" si="6"/>
        <v>3.1983407205057643E-2</v>
      </c>
      <c r="AD38" s="34">
        <f t="shared" si="7"/>
        <v>0.3011785255737412</v>
      </c>
      <c r="AE38" s="34">
        <f t="shared" si="4"/>
        <v>6.1151861957488521E-2</v>
      </c>
    </row>
    <row r="39" spans="1:31" x14ac:dyDescent="0.3">
      <c r="A39" s="34">
        <v>30</v>
      </c>
      <c r="B39" s="34">
        <f t="shared" si="5"/>
        <v>-1.9699999999999998</v>
      </c>
      <c r="G39" s="34">
        <f t="shared" si="0"/>
        <v>-8.1304471515426009</v>
      </c>
      <c r="N39" s="34">
        <f t="shared" si="1"/>
        <v>5.7303788919117152E-2</v>
      </c>
      <c r="P39" s="34">
        <f t="shared" si="2"/>
        <v>-0.46590542739003449</v>
      </c>
      <c r="V39" s="34">
        <f t="shared" si="3"/>
        <v>0.46590542739003449</v>
      </c>
      <c r="Y39" s="34">
        <f t="shared" si="6"/>
        <v>4.7056448166393483E-2</v>
      </c>
      <c r="AD39" s="34">
        <f t="shared" si="7"/>
        <v>0.34823497374013468</v>
      </c>
      <c r="AE39" s="34">
        <f t="shared" si="4"/>
        <v>7.0706292895083553E-2</v>
      </c>
    </row>
    <row r="40" spans="1:31" x14ac:dyDescent="0.3">
      <c r="A40" s="34">
        <v>31</v>
      </c>
      <c r="B40" s="34">
        <f t="shared" si="5"/>
        <v>-1.8689999999999998</v>
      </c>
      <c r="G40" s="34">
        <f t="shared" si="0"/>
        <v>-8.9046901803844474</v>
      </c>
      <c r="N40" s="34">
        <f t="shared" si="1"/>
        <v>6.9563238531014968E-2</v>
      </c>
      <c r="P40" s="34">
        <f t="shared" si="2"/>
        <v>-0.61943908706286999</v>
      </c>
      <c r="V40" s="34">
        <f t="shared" si="3"/>
        <v>0.61943908706286999</v>
      </c>
      <c r="Y40" s="34">
        <f t="shared" si="6"/>
        <v>6.2563347793349877E-2</v>
      </c>
      <c r="AD40" s="34">
        <f t="shared" si="7"/>
        <v>0.41079832153348456</v>
      </c>
      <c r="AE40" s="34">
        <f t="shared" si="4"/>
        <v>8.3409274293139907E-2</v>
      </c>
    </row>
    <row r="41" spans="1:31" x14ac:dyDescent="0.3">
      <c r="A41" s="34">
        <v>32</v>
      </c>
      <c r="B41" s="34">
        <f t="shared" si="5"/>
        <v>-1.7679999999999998</v>
      </c>
      <c r="G41" s="34">
        <f t="shared" si="0"/>
        <v>-9.1793524980266916</v>
      </c>
      <c r="N41" s="34">
        <f t="shared" si="1"/>
        <v>8.3588399272377337E-2</v>
      </c>
      <c r="P41" s="34">
        <f t="shared" si="2"/>
        <v>-0.76728738166694943</v>
      </c>
      <c r="V41" s="34">
        <f t="shared" si="3"/>
        <v>0.76728738166694943</v>
      </c>
      <c r="Y41" s="34">
        <f t="shared" si="6"/>
        <v>7.7496025548361894E-2</v>
      </c>
      <c r="AD41" s="34">
        <f t="shared" si="7"/>
        <v>0.48829434708184644</v>
      </c>
      <c r="AE41" s="34">
        <f t="shared" si="4"/>
        <v>9.9144215048161025E-2</v>
      </c>
    </row>
    <row r="42" spans="1:31" x14ac:dyDescent="0.3">
      <c r="A42" s="34">
        <v>33</v>
      </c>
      <c r="B42" s="34">
        <f t="shared" si="5"/>
        <v>-1.6669999999999998</v>
      </c>
      <c r="G42" s="34">
        <f t="shared" si="0"/>
        <v>-9.0296800418913872</v>
      </c>
      <c r="N42" s="34">
        <f t="shared" si="1"/>
        <v>9.9421883540771347E-2</v>
      </c>
      <c r="P42" s="34">
        <f t="shared" si="2"/>
        <v>-0.89774779753535283</v>
      </c>
      <c r="V42" s="34">
        <f t="shared" si="3"/>
        <v>0.89774779753535283</v>
      </c>
      <c r="Y42" s="34">
        <f t="shared" si="6"/>
        <v>9.0672527551070636E-2</v>
      </c>
      <c r="AD42" s="34">
        <f t="shared" si="7"/>
        <v>0.57896687463291707</v>
      </c>
      <c r="AE42" s="34">
        <f t="shared" si="4"/>
        <v>0.1175545378876692</v>
      </c>
    </row>
    <row r="43" spans="1:31" x14ac:dyDescent="0.3">
      <c r="A43" s="34">
        <v>34</v>
      </c>
      <c r="B43" s="34">
        <f t="shared" si="5"/>
        <v>-1.5659999999999998</v>
      </c>
      <c r="G43" s="34">
        <f t="shared" si="0"/>
        <v>-8.526685177544115</v>
      </c>
      <c r="N43" s="34">
        <f t="shared" si="1"/>
        <v>0.11705439552546529</v>
      </c>
      <c r="P43" s="34">
        <f t="shared" si="2"/>
        <v>-0.99808597929337106</v>
      </c>
      <c r="V43" s="34">
        <f t="shared" si="3"/>
        <v>0.99808597929337106</v>
      </c>
      <c r="Y43" s="34">
        <f t="shared" si="6"/>
        <v>0.10080668390863048</v>
      </c>
      <c r="AD43" s="34">
        <f t="shared" si="7"/>
        <v>0.67977355854154753</v>
      </c>
      <c r="AE43" s="34">
        <f t="shared" si="4"/>
        <v>0.13802251915236735</v>
      </c>
    </row>
    <row r="44" spans="1:31" x14ac:dyDescent="0.3">
      <c r="A44" s="34">
        <v>35</v>
      </c>
      <c r="B44" s="34">
        <f t="shared" si="5"/>
        <v>-1.4649999999999999</v>
      </c>
      <c r="G44" s="34">
        <f t="shared" si="0"/>
        <v>-7.7371466986940316</v>
      </c>
      <c r="N44" s="34">
        <f t="shared" si="1"/>
        <v>0.13641534591340351</v>
      </c>
      <c r="P44" s="34">
        <f t="shared" si="2"/>
        <v>-1.0554655432850943</v>
      </c>
      <c r="V44" s="34">
        <f t="shared" si="3"/>
        <v>1.0554655432850943</v>
      </c>
      <c r="Y44" s="34">
        <f t="shared" si="6"/>
        <v>0.10660201987179453</v>
      </c>
      <c r="AD44" s="34">
        <f t="shared" si="7"/>
        <v>0.78637557841334205</v>
      </c>
      <c r="AE44" s="34">
        <f t="shared" si="4"/>
        <v>0.15966719647845157</v>
      </c>
    </row>
    <row r="45" spans="1:31" x14ac:dyDescent="0.3">
      <c r="A45" s="34">
        <v>36</v>
      </c>
      <c r="B45" s="34">
        <f t="shared" si="5"/>
        <v>-1.3639999999999999</v>
      </c>
      <c r="G45" s="34">
        <f t="shared" si="0"/>
        <v>-6.7236098271938447</v>
      </c>
      <c r="N45" s="34">
        <f t="shared" si="1"/>
        <v>0.15736512556566029</v>
      </c>
      <c r="P45" s="34">
        <f t="shared" si="2"/>
        <v>-1.0580617047108669</v>
      </c>
      <c r="V45" s="34">
        <f t="shared" si="3"/>
        <v>1.0580617047108669</v>
      </c>
      <c r="Y45" s="34">
        <f t="shared" si="6"/>
        <v>0.10686423217579756</v>
      </c>
      <c r="AD45" s="34">
        <f t="shared" si="7"/>
        <v>0.89323981058913959</v>
      </c>
      <c r="AE45" s="34">
        <f t="shared" si="4"/>
        <v>0.18136511389058571</v>
      </c>
    </row>
    <row r="46" spans="1:31" x14ac:dyDescent="0.3">
      <c r="A46" s="34">
        <v>37</v>
      </c>
      <c r="B46" s="34">
        <f t="shared" si="5"/>
        <v>-1.2629999999999999</v>
      </c>
      <c r="G46" s="34">
        <f t="shared" si="0"/>
        <v>-5.5443862130398172</v>
      </c>
      <c r="N46" s="34">
        <f t="shared" si="1"/>
        <v>0.17968983860954071</v>
      </c>
      <c r="P46" s="34">
        <f t="shared" si="2"/>
        <v>-0.99626986381008742</v>
      </c>
      <c r="V46" s="34">
        <f t="shared" si="3"/>
        <v>0.99626986381008742</v>
      </c>
      <c r="Y46" s="34">
        <f t="shared" si="6"/>
        <v>0.10062325624481884</v>
      </c>
      <c r="AD46" s="34">
        <f t="shared" si="7"/>
        <v>0.99386306683395842</v>
      </c>
      <c r="AE46" s="34">
        <f t="shared" si="4"/>
        <v>0.20179585165276248</v>
      </c>
    </row>
    <row r="47" spans="1:31" x14ac:dyDescent="0.3">
      <c r="A47" s="34">
        <v>38</v>
      </c>
      <c r="B47" s="34">
        <f t="shared" si="5"/>
        <v>-1.1619999999999999</v>
      </c>
      <c r="G47" s="34">
        <f t="shared" si="0"/>
        <v>-4.2535539343717756</v>
      </c>
      <c r="N47" s="34">
        <f t="shared" si="1"/>
        <v>0.20309924389892503</v>
      </c>
      <c r="P47" s="34">
        <f t="shared" si="2"/>
        <v>-0.86389358795420546</v>
      </c>
      <c r="V47" s="34">
        <f t="shared" si="3"/>
        <v>0.86389358795420546</v>
      </c>
      <c r="Y47" s="34">
        <f t="shared" si="6"/>
        <v>8.7253252383374752E-2</v>
      </c>
      <c r="AD47" s="34">
        <f t="shared" si="7"/>
        <v>1.0811163192173332</v>
      </c>
      <c r="AE47" s="34">
        <f t="shared" si="4"/>
        <v>0.21951191834418946</v>
      </c>
    </row>
    <row r="48" spans="1:31" x14ac:dyDescent="0.3">
      <c r="A48" s="34">
        <v>39</v>
      </c>
      <c r="B48" s="34">
        <f t="shared" si="5"/>
        <v>-1.0609999999999999</v>
      </c>
      <c r="G48" s="34">
        <f t="shared" si="0"/>
        <v>-2.9009574974730983</v>
      </c>
      <c r="N48" s="34">
        <f t="shared" si="1"/>
        <v>0.22722852877998642</v>
      </c>
      <c r="P48" s="34">
        <f t="shared" si="2"/>
        <v>-0.65918030420408324</v>
      </c>
      <c r="V48" s="34">
        <f t="shared" si="3"/>
        <v>0.65918030420408324</v>
      </c>
      <c r="Y48" s="34">
        <f t="shared" si="6"/>
        <v>6.657721072461241E-2</v>
      </c>
      <c r="AD48" s="34">
        <f t="shared" si="7"/>
        <v>1.1476935299419455</v>
      </c>
      <c r="AE48" s="34">
        <f t="shared" si="4"/>
        <v>0.2330298821232813</v>
      </c>
    </row>
    <row r="49" spans="1:31" x14ac:dyDescent="0.3">
      <c r="A49" s="34">
        <v>40</v>
      </c>
      <c r="B49" s="34">
        <f t="shared" si="5"/>
        <v>-0.96</v>
      </c>
      <c r="G49" s="34">
        <f t="shared" si="0"/>
        <v>-1.5322078367707206</v>
      </c>
      <c r="N49" s="34">
        <f t="shared" si="1"/>
        <v>0.25164434109811712</v>
      </c>
      <c r="P49" s="34">
        <f t="shared" si="2"/>
        <v>-0.38557143150953938</v>
      </c>
      <c r="V49" s="34">
        <f t="shared" si="3"/>
        <v>0.38557143150953938</v>
      </c>
      <c r="Y49" s="34">
        <f t="shared" si="6"/>
        <v>3.8942714582463477E-2</v>
      </c>
      <c r="AD49" s="34">
        <f t="shared" si="7"/>
        <v>1.186636244524409</v>
      </c>
      <c r="AE49" s="34">
        <f t="shared" si="4"/>
        <v>0.24093688512709807</v>
      </c>
    </row>
    <row r="50" spans="1:31" x14ac:dyDescent="0.3">
      <c r="A50" s="34">
        <v>41</v>
      </c>
      <c r="B50" s="34">
        <f t="shared" si="5"/>
        <v>-0.85899999999999999</v>
      </c>
      <c r="G50" s="34">
        <f t="shared" si="0"/>
        <v>-0.18868231483513576</v>
      </c>
      <c r="N50" s="34">
        <f t="shared" si="1"/>
        <v>0.27585524287120494</v>
      </c>
      <c r="P50" s="34">
        <f t="shared" si="2"/>
        <v>-5.2049005784347527E-2</v>
      </c>
      <c r="V50" s="34">
        <f t="shared" si="3"/>
        <v>5.2049005784347527E-2</v>
      </c>
      <c r="Y50" s="34">
        <f t="shared" si="6"/>
        <v>5.2569495842191005E-3</v>
      </c>
      <c r="AD50" s="34">
        <f t="shared" si="7"/>
        <v>1.1918931941086282</v>
      </c>
      <c r="AE50" s="34">
        <f t="shared" si="4"/>
        <v>0.24200426619179796</v>
      </c>
    </row>
    <row r="51" spans="1:31" x14ac:dyDescent="0.3">
      <c r="A51" s="34">
        <v>42</v>
      </c>
      <c r="B51" s="34">
        <f t="shared" si="5"/>
        <v>-0.75800000000000001</v>
      </c>
      <c r="G51" s="34">
        <f t="shared" si="0"/>
        <v>1.0924752776196067</v>
      </c>
      <c r="N51" s="34">
        <f t="shared" si="1"/>
        <v>0.29932643861165642</v>
      </c>
      <c r="P51" s="34">
        <f t="shared" si="2"/>
        <v>0.32700673412115749</v>
      </c>
      <c r="V51" s="34">
        <f t="shared" si="3"/>
        <v>0.32700673412115749</v>
      </c>
      <c r="Y51" s="34">
        <f t="shared" si="6"/>
        <v>3.3027680146236908E-2</v>
      </c>
      <c r="AD51" s="34">
        <f t="shared" si="7"/>
        <v>1.224920874254865</v>
      </c>
      <c r="AE51" s="34">
        <f t="shared" si="4"/>
        <v>0.24871026932808149</v>
      </c>
    </row>
    <row r="52" spans="1:31" x14ac:dyDescent="0.3">
      <c r="A52" s="34">
        <v>43</v>
      </c>
      <c r="B52" s="34">
        <f t="shared" si="5"/>
        <v>-0.65700000000000003</v>
      </c>
      <c r="G52" s="34">
        <f t="shared" si="0"/>
        <v>2.2783547217358953</v>
      </c>
      <c r="N52" s="34">
        <f t="shared" si="1"/>
        <v>0.32149829672959446</v>
      </c>
      <c r="P52" s="34">
        <f t="shared" si="2"/>
        <v>0.73248716238391942</v>
      </c>
      <c r="V52" s="34">
        <f t="shared" si="3"/>
        <v>0.73248716238391942</v>
      </c>
      <c r="Y52" s="34">
        <f t="shared" si="6"/>
        <v>7.3981203400775866E-2</v>
      </c>
      <c r="AD52" s="34">
        <f t="shared" si="7"/>
        <v>1.2989020776556408</v>
      </c>
      <c r="AE52" s="34">
        <f t="shared" si="4"/>
        <v>0.26373155389408698</v>
      </c>
    </row>
    <row r="53" spans="1:31" x14ac:dyDescent="0.3">
      <c r="A53" s="34">
        <v>44</v>
      </c>
      <c r="B53" s="34">
        <f t="shared" si="5"/>
        <v>-0.55600000000000005</v>
      </c>
      <c r="G53" s="34">
        <f t="shared" si="0"/>
        <v>3.3402793705125671</v>
      </c>
      <c r="N53" s="34">
        <f t="shared" si="1"/>
        <v>0.34180785297801497</v>
      </c>
      <c r="P53" s="34">
        <f t="shared" si="2"/>
        <v>1.141733719981656</v>
      </c>
      <c r="V53" s="34">
        <f t="shared" si="3"/>
        <v>1.141733719981656</v>
      </c>
      <c r="Y53" s="34">
        <f t="shared" si="6"/>
        <v>0.11531510571814726</v>
      </c>
      <c r="AD53" s="34">
        <f t="shared" si="7"/>
        <v>1.414217183373788</v>
      </c>
      <c r="AE53" s="34">
        <f t="shared" si="4"/>
        <v>0.28714535277983383</v>
      </c>
    </row>
    <row r="54" spans="1:31" x14ac:dyDescent="0.3">
      <c r="A54" s="34">
        <v>45</v>
      </c>
      <c r="B54" s="34">
        <f t="shared" si="5"/>
        <v>-0.45500000000000007</v>
      </c>
      <c r="G54" s="34">
        <f t="shared" si="0"/>
        <v>4.2538061488049017</v>
      </c>
      <c r="N54" s="34">
        <f t="shared" si="1"/>
        <v>0.35971219226542389</v>
      </c>
      <c r="P54" s="34">
        <f t="shared" si="2"/>
        <v>1.5301459352587512</v>
      </c>
      <c r="V54" s="34">
        <f t="shared" si="3"/>
        <v>1.5301459352587512</v>
      </c>
      <c r="Y54" s="34">
        <f t="shared" si="6"/>
        <v>0.15454473946113387</v>
      </c>
      <c r="AD54" s="34">
        <f t="shared" si="7"/>
        <v>1.5687619228349219</v>
      </c>
      <c r="AE54" s="34">
        <f t="shared" si="4"/>
        <v>0.31852441128269299</v>
      </c>
    </row>
    <row r="55" spans="1:31" x14ac:dyDescent="0.3">
      <c r="A55" s="34">
        <v>46</v>
      </c>
      <c r="B55" s="34">
        <f t="shared" si="5"/>
        <v>-0.35400000000000009</v>
      </c>
      <c r="G55" s="34">
        <f t="shared" si="0"/>
        <v>4.9987255533246184</v>
      </c>
      <c r="N55" s="34">
        <f t="shared" si="1"/>
        <v>0.37471238028421117</v>
      </c>
      <c r="P55" s="34">
        <f t="shared" si="2"/>
        <v>1.8730843504737784</v>
      </c>
      <c r="V55" s="34">
        <f t="shared" si="3"/>
        <v>1.8730843504737784</v>
      </c>
      <c r="Y55" s="34">
        <f t="shared" si="6"/>
        <v>0.18918151939785163</v>
      </c>
      <c r="AD55" s="34">
        <f t="shared" si="7"/>
        <v>1.7579434422327735</v>
      </c>
      <c r="AE55" s="34">
        <f t="shared" si="4"/>
        <v>0.35693618761065971</v>
      </c>
    </row>
    <row r="56" spans="1:31" x14ac:dyDescent="0.3">
      <c r="A56" s="34">
        <v>47</v>
      </c>
      <c r="B56" s="34">
        <f t="shared" si="5"/>
        <v>-0.25300000000000011</v>
      </c>
      <c r="G56" s="34">
        <f t="shared" si="0"/>
        <v>5.5590616526398833</v>
      </c>
      <c r="N56" s="34">
        <f t="shared" si="1"/>
        <v>0.38637648574037453</v>
      </c>
      <c r="P56" s="34">
        <f t="shared" si="2"/>
        <v>2.147890705361077</v>
      </c>
      <c r="V56" s="34">
        <f t="shared" si="3"/>
        <v>2.147890705361077</v>
      </c>
      <c r="Y56" s="34">
        <f t="shared" si="6"/>
        <v>0.21693696124146877</v>
      </c>
      <c r="AD56" s="34">
        <f t="shared" si="7"/>
        <v>1.9748804034742422</v>
      </c>
      <c r="AE56" s="34">
        <f t="shared" si="4"/>
        <v>0.40098348175968174</v>
      </c>
    </row>
    <row r="57" spans="1:31" x14ac:dyDescent="0.3">
      <c r="A57" s="34">
        <v>48</v>
      </c>
      <c r="B57" s="34">
        <f t="shared" si="5"/>
        <v>-0.15199999999999925</v>
      </c>
      <c r="G57" s="34">
        <f t="shared" si="0"/>
        <v>5.9230720871753038</v>
      </c>
      <c r="N57" s="34">
        <f t="shared" si="1"/>
        <v>0.39436021613719047</v>
      </c>
      <c r="P57" s="34">
        <f t="shared" si="2"/>
        <v>2.3358239884946128</v>
      </c>
      <c r="V57" s="34">
        <f t="shared" si="3"/>
        <v>2.3358239884946128</v>
      </c>
      <c r="Y57" s="34">
        <f t="shared" si="6"/>
        <v>0.23591822283795591</v>
      </c>
      <c r="AD57" s="34">
        <f t="shared" si="7"/>
        <v>2.2107986263121981</v>
      </c>
      <c r="AE57" s="34">
        <f t="shared" si="4"/>
        <v>0.44888476744650074</v>
      </c>
    </row>
    <row r="58" spans="1:31" x14ac:dyDescent="0.3">
      <c r="A58" s="34">
        <v>49</v>
      </c>
      <c r="B58" s="34">
        <f t="shared" si="5"/>
        <v>-5.0999999999999268E-2</v>
      </c>
      <c r="G58" s="34">
        <f t="shared" si="0"/>
        <v>6.0832480692119253</v>
      </c>
      <c r="N58" s="34">
        <f t="shared" si="1"/>
        <v>0.39842379318515947</v>
      </c>
      <c r="P58" s="34">
        <f t="shared" si="2"/>
        <v>2.4237107706217129</v>
      </c>
      <c r="V58" s="34">
        <f t="shared" si="3"/>
        <v>2.4237107706217129</v>
      </c>
      <c r="Y58" s="34">
        <f t="shared" si="6"/>
        <v>0.24479478783279301</v>
      </c>
      <c r="AD58" s="34">
        <f t="shared" si="7"/>
        <v>2.4555934141449911</v>
      </c>
      <c r="AE58" s="34">
        <f t="shared" si="4"/>
        <v>0.49858836781092458</v>
      </c>
    </row>
    <row r="59" spans="1:31" x14ac:dyDescent="0.3">
      <c r="A59" s="34">
        <v>50</v>
      </c>
      <c r="B59" s="34">
        <f t="shared" si="5"/>
        <v>5.0000000000000711E-2</v>
      </c>
      <c r="G59" s="34">
        <f t="shared" si="0"/>
        <v>6.0363143828872445</v>
      </c>
      <c r="N59" s="34">
        <f t="shared" si="1"/>
        <v>0.39844391409476398</v>
      </c>
      <c r="P59" s="34">
        <f t="shared" si="2"/>
        <v>2.4051327294241136</v>
      </c>
      <c r="V59" s="34">
        <f t="shared" si="3"/>
        <v>2.4051327294241136</v>
      </c>
      <c r="Y59" s="34">
        <f t="shared" si="6"/>
        <v>0.24291840567183548</v>
      </c>
      <c r="AD59" s="34">
        <f t="shared" si="7"/>
        <v>2.6985118198168268</v>
      </c>
      <c r="AE59" s="34">
        <f t="shared" si="4"/>
        <v>0.54791098396451277</v>
      </c>
    </row>
    <row r="60" spans="1:31" x14ac:dyDescent="0.3">
      <c r="A60" s="34">
        <v>51</v>
      </c>
      <c r="B60" s="34">
        <f t="shared" si="5"/>
        <v>0.15100000000000069</v>
      </c>
      <c r="G60" s="34">
        <f t="shared" si="0"/>
        <v>5.7832293841951961</v>
      </c>
      <c r="N60" s="34">
        <f t="shared" si="1"/>
        <v>0.39441996623589087</v>
      </c>
      <c r="P60" s="34">
        <f t="shared" si="2"/>
        <v>2.2810211384486814</v>
      </c>
      <c r="V60" s="34">
        <f t="shared" si="3"/>
        <v>2.2810211384486814</v>
      </c>
      <c r="Y60" s="34">
        <f t="shared" si="6"/>
        <v>0.23038313498331683</v>
      </c>
      <c r="AD60" s="34">
        <f t="shared" si="7"/>
        <v>2.9288949548001435</v>
      </c>
      <c r="AE60" s="34">
        <f t="shared" si="4"/>
        <v>0.59468841486200152</v>
      </c>
    </row>
    <row r="61" spans="1:31" x14ac:dyDescent="0.3">
      <c r="A61" s="34">
        <v>52</v>
      </c>
      <c r="B61" s="34">
        <f t="shared" si="5"/>
        <v>0.25200000000000067</v>
      </c>
      <c r="G61" s="34">
        <f t="shared" si="0"/>
        <v>5.3291850009861612</v>
      </c>
      <c r="N61" s="34">
        <f t="shared" si="1"/>
        <v>0.38647405812101859</v>
      </c>
      <c r="P61" s="34">
        <f t="shared" si="2"/>
        <v>2.0595917538087862</v>
      </c>
      <c r="V61" s="34">
        <f t="shared" si="3"/>
        <v>2.0595917538087862</v>
      </c>
      <c r="Y61" s="34">
        <f t="shared" si="6"/>
        <v>0.20801876713468742</v>
      </c>
      <c r="AD61" s="34">
        <f t="shared" si="7"/>
        <v>3.1369137219348309</v>
      </c>
      <c r="AE61" s="34">
        <f t="shared" si="4"/>
        <v>0.63692494187917359</v>
      </c>
    </row>
    <row r="62" spans="1:31" x14ac:dyDescent="0.3">
      <c r="A62" s="34">
        <v>53</v>
      </c>
      <c r="B62" s="34">
        <f t="shared" si="5"/>
        <v>0.35300000000000065</v>
      </c>
      <c r="G62" s="34">
        <f t="shared" si="0"/>
        <v>4.6836067329669602</v>
      </c>
      <c r="N62" s="34">
        <f t="shared" si="1"/>
        <v>0.37484486452585164</v>
      </c>
      <c r="P62" s="34">
        <f t="shared" si="2"/>
        <v>1.7556259313113667</v>
      </c>
      <c r="V62" s="34">
        <f t="shared" si="3"/>
        <v>1.7556259313113667</v>
      </c>
      <c r="Y62" s="34">
        <f t="shared" si="6"/>
        <v>0.17731821906244805</v>
      </c>
      <c r="AD62" s="34">
        <f t="shared" si="7"/>
        <v>3.3142319409972787</v>
      </c>
      <c r="AE62" s="34">
        <f t="shared" si="4"/>
        <v>0.67292797109248847</v>
      </c>
    </row>
    <row r="63" spans="1:31" x14ac:dyDescent="0.3">
      <c r="A63" s="34">
        <v>54</v>
      </c>
      <c r="B63" s="34">
        <f t="shared" si="5"/>
        <v>0.45400000000000063</v>
      </c>
      <c r="G63" s="34">
        <f t="shared" si="0"/>
        <v>3.8601536517008572</v>
      </c>
      <c r="N63" s="34">
        <f t="shared" si="1"/>
        <v>0.3598757186153565</v>
      </c>
      <c r="P63" s="34">
        <f t="shared" si="2"/>
        <v>1.3891755693715386</v>
      </c>
      <c r="V63" s="34">
        <f t="shared" si="3"/>
        <v>1.3891755693715386</v>
      </c>
      <c r="Y63" s="34">
        <f t="shared" si="6"/>
        <v>0.14030673250652542</v>
      </c>
      <c r="AD63" s="34">
        <f t="shared" si="7"/>
        <v>3.4545386735038042</v>
      </c>
      <c r="AE63" s="34">
        <f t="shared" si="4"/>
        <v>0.70141611752192101</v>
      </c>
    </row>
    <row r="64" spans="1:31" x14ac:dyDescent="0.3">
      <c r="A64" s="34">
        <v>55</v>
      </c>
      <c r="B64" s="34">
        <f t="shared" si="5"/>
        <v>0.5550000000000006</v>
      </c>
      <c r="G64" s="34">
        <f t="shared" si="0"/>
        <v>2.8767184006075635</v>
      </c>
      <c r="N64" s="34">
        <f t="shared" si="1"/>
        <v>0.3419977799876871</v>
      </c>
      <c r="P64" s="34">
        <f t="shared" si="2"/>
        <v>0.98383130665751661</v>
      </c>
      <c r="V64" s="34">
        <f t="shared" si="3"/>
        <v>0.98383130665751661</v>
      </c>
      <c r="Y64" s="34">
        <f t="shared" si="6"/>
        <v>9.9366961972409185E-2</v>
      </c>
      <c r="AD64" s="34">
        <f t="shared" si="7"/>
        <v>3.5539056354762133</v>
      </c>
      <c r="AE64" s="34">
        <f t="shared" si="4"/>
        <v>0.72159177490020243</v>
      </c>
    </row>
    <row r="65" spans="1:31" x14ac:dyDescent="0.3">
      <c r="A65" s="34">
        <v>56</v>
      </c>
      <c r="B65" s="34">
        <f t="shared" si="5"/>
        <v>0.65600000000000058</v>
      </c>
      <c r="G65" s="34">
        <f t="shared" si="0"/>
        <v>1.7554271949632261</v>
      </c>
      <c r="N65" s="34">
        <f t="shared" si="1"/>
        <v>0.3217094296581981</v>
      </c>
      <c r="P65" s="34">
        <f t="shared" si="2"/>
        <v>0.56473748169811</v>
      </c>
      <c r="V65" s="34">
        <f t="shared" si="3"/>
        <v>0.56473748169811</v>
      </c>
      <c r="Y65" s="34">
        <f t="shared" si="6"/>
        <v>5.703848565150911E-2</v>
      </c>
      <c r="AD65" s="34">
        <f t="shared" si="7"/>
        <v>3.6109441211277225</v>
      </c>
      <c r="AE65" s="34">
        <f t="shared" si="4"/>
        <v>0.73317297775714807</v>
      </c>
    </row>
    <row r="66" spans="1:31" x14ac:dyDescent="0.3">
      <c r="A66" s="34">
        <v>57</v>
      </c>
      <c r="B66" s="34">
        <f t="shared" si="5"/>
        <v>0.75700000000000056</v>
      </c>
      <c r="G66" s="34">
        <f t="shared" si="0"/>
        <v>0.52263982190044167</v>
      </c>
      <c r="N66" s="34">
        <f t="shared" si="1"/>
        <v>0.29955326428828344</v>
      </c>
      <c r="P66" s="34">
        <f t="shared" si="2"/>
        <v>0.1565584646973244</v>
      </c>
      <c r="V66" s="34">
        <f t="shared" si="3"/>
        <v>0.1565584646973244</v>
      </c>
      <c r="Y66" s="34">
        <f t="shared" si="6"/>
        <v>1.5812404934429765E-2</v>
      </c>
      <c r="AD66" s="34">
        <f t="shared" si="7"/>
        <v>3.6267565260621524</v>
      </c>
      <c r="AE66" s="34">
        <f t="shared" si="4"/>
        <v>0.73638355859761173</v>
      </c>
    </row>
    <row r="67" spans="1:31" x14ac:dyDescent="0.3">
      <c r="A67" s="34">
        <v>58</v>
      </c>
      <c r="B67" s="34">
        <f t="shared" si="5"/>
        <v>0.85800000000000054</v>
      </c>
      <c r="G67" s="34">
        <f t="shared" si="0"/>
        <v>-0.79105035959175485</v>
      </c>
      <c r="N67" s="34">
        <f t="shared" si="1"/>
        <v>0.27609216628203237</v>
      </c>
      <c r="P67" s="34">
        <f t="shared" si="2"/>
        <v>-0.21840280741786827</v>
      </c>
      <c r="V67" s="34">
        <f t="shared" si="3"/>
        <v>0.21840280741786827</v>
      </c>
      <c r="Y67" s="34">
        <f t="shared" si="6"/>
        <v>2.2058683549204698E-2</v>
      </c>
      <c r="AD67" s="34">
        <f t="shared" si="7"/>
        <v>3.6488152096113571</v>
      </c>
      <c r="AE67" s="34">
        <f t="shared" si="4"/>
        <v>0.74086239575505919</v>
      </c>
    </row>
    <row r="68" spans="1:31" x14ac:dyDescent="0.3">
      <c r="A68" s="34">
        <v>59</v>
      </c>
      <c r="B68" s="34">
        <f t="shared" si="5"/>
        <v>0.95900000000000052</v>
      </c>
      <c r="G68" s="34">
        <f t="shared" si="0"/>
        <v>-2.1508164186678824</v>
      </c>
      <c r="N68" s="34">
        <f t="shared" si="1"/>
        <v>0.25188590971741259</v>
      </c>
      <c r="P68" s="34">
        <f t="shared" si="2"/>
        <v>-0.54176035025130687</v>
      </c>
      <c r="V68" s="34">
        <f t="shared" si="3"/>
        <v>0.54176035025130687</v>
      </c>
      <c r="Y68" s="34">
        <f t="shared" si="6"/>
        <v>5.4717795375381996E-2</v>
      </c>
      <c r="AD68" s="34">
        <f t="shared" si="7"/>
        <v>3.7035330049867392</v>
      </c>
      <c r="AE68" s="34">
        <f t="shared" si="4"/>
        <v>0.7519724012344976</v>
      </c>
    </row>
    <row r="69" spans="1:31" x14ac:dyDescent="0.3">
      <c r="A69" s="34">
        <v>60</v>
      </c>
      <c r="B69" s="34">
        <f t="shared" si="5"/>
        <v>1.0600000000000005</v>
      </c>
      <c r="G69" s="34">
        <f t="shared" si="0"/>
        <v>-3.5175978526260194</v>
      </c>
      <c r="N69" s="34">
        <f t="shared" si="1"/>
        <v>0.22746963245738577</v>
      </c>
      <c r="P69" s="34">
        <f t="shared" si="2"/>
        <v>-0.8001466906697301</v>
      </c>
      <c r="V69" s="34">
        <f t="shared" si="3"/>
        <v>0.8001466906697301</v>
      </c>
      <c r="Y69" s="34">
        <f t="shared" si="6"/>
        <v>8.0814815757642738E-2</v>
      </c>
      <c r="AD69" s="34">
        <f t="shared" si="7"/>
        <v>3.7843478207443821</v>
      </c>
      <c r="AE69" s="34">
        <f t="shared" si="4"/>
        <v>0.76838119548009287</v>
      </c>
    </row>
    <row r="70" spans="1:31" x14ac:dyDescent="0.3">
      <c r="A70" s="34">
        <v>61</v>
      </c>
      <c r="B70" s="34">
        <f t="shared" si="5"/>
        <v>1.1610000000000005</v>
      </c>
      <c r="G70" s="34">
        <f t="shared" si="0"/>
        <v>-4.8481005869077993</v>
      </c>
      <c r="N70" s="34">
        <f t="shared" si="1"/>
        <v>0.20333528072256271</v>
      </c>
      <c r="P70" s="34">
        <f t="shared" si="2"/>
        <v>-0.98578989381011839</v>
      </c>
      <c r="V70" s="34">
        <f t="shared" si="3"/>
        <v>0.98578989381011839</v>
      </c>
      <c r="Y70" s="34">
        <f t="shared" si="6"/>
        <v>9.9564779274821963E-2</v>
      </c>
      <c r="AD70" s="34">
        <f t="shared" si="7"/>
        <v>3.8839126000192041</v>
      </c>
      <c r="AE70" s="34">
        <f t="shared" si="4"/>
        <v>0.78859701806054761</v>
      </c>
    </row>
    <row r="71" spans="1:31" x14ac:dyDescent="0.3">
      <c r="A71" s="34">
        <v>62</v>
      </c>
      <c r="B71" s="34">
        <f t="shared" si="5"/>
        <v>1.2620000000000005</v>
      </c>
      <c r="G71" s="34">
        <f t="shared" si="0"/>
        <v>-6.0947969750984177</v>
      </c>
      <c r="N71" s="34">
        <f t="shared" si="1"/>
        <v>0.17991684029544777</v>
      </c>
      <c r="P71" s="34">
        <f t="shared" si="2"/>
        <v>-1.0965566140019603</v>
      </c>
      <c r="V71" s="34">
        <f t="shared" si="3"/>
        <v>1.0965566140019603</v>
      </c>
      <c r="Y71" s="34">
        <f t="shared" si="6"/>
        <v>0.11075221801419799</v>
      </c>
      <c r="AD71" s="34">
        <f t="shared" si="7"/>
        <v>3.9946648180334021</v>
      </c>
      <c r="AE71" s="34">
        <f t="shared" si="4"/>
        <v>0.81108435952882796</v>
      </c>
    </row>
    <row r="72" spans="1:31" x14ac:dyDescent="0.3">
      <c r="A72" s="34">
        <v>63</v>
      </c>
      <c r="B72" s="34">
        <f t="shared" si="5"/>
        <v>1.3630000000000004</v>
      </c>
      <c r="G72" s="34">
        <f t="shared" si="0"/>
        <v>-7.2059257989266161</v>
      </c>
      <c r="N72" s="34">
        <f t="shared" si="1"/>
        <v>0.15757983926216645</v>
      </c>
      <c r="P72" s="34">
        <f t="shared" si="2"/>
        <v>-1.1355086291299545</v>
      </c>
      <c r="V72" s="34">
        <f t="shared" si="3"/>
        <v>1.1355086291299545</v>
      </c>
      <c r="Y72" s="34">
        <f t="shared" si="6"/>
        <v>0.11468637154212541</v>
      </c>
      <c r="AD72" s="34">
        <f t="shared" si="7"/>
        <v>4.1093511895755279</v>
      </c>
      <c r="AE72" s="34">
        <f t="shared" si="4"/>
        <v>0.83437049902894367</v>
      </c>
    </row>
    <row r="73" spans="1:31" x14ac:dyDescent="0.3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-8.1254922682647042</v>
      </c>
      <c r="N73" s="34">
        <f t="shared" ref="N73:N108" si="9">NORMDIST(B73,0,1,FALSE)</f>
        <v>0.1366152725480389</v>
      </c>
      <c r="P73" s="34">
        <f t="shared" ref="P73:P108" si="10">G73*N73</f>
        <v>-1.1100663408159654</v>
      </c>
      <c r="V73" s="34">
        <f t="shared" ref="V73:V108" si="11">ABS(P73)</f>
        <v>1.1100663408159654</v>
      </c>
      <c r="Y73" s="34">
        <f t="shared" si="6"/>
        <v>0.11211670042241252</v>
      </c>
      <c r="AD73" s="34">
        <f t="shared" si="7"/>
        <v>4.2214678899979408</v>
      </c>
      <c r="AE73" s="34">
        <f t="shared" ref="AE73:AE104" si="12">AD73/SUM($Y$9:$Y$108)</f>
        <v>0.85713488760644807</v>
      </c>
    </row>
    <row r="74" spans="1:31" x14ac:dyDescent="0.3">
      <c r="A74" s="34">
        <v>65</v>
      </c>
      <c r="B74" s="34">
        <f t="shared" ref="B74:B105" si="13">$B$9+A74*$A$7</f>
        <v>1.5650000000000004</v>
      </c>
      <c r="G74" s="34">
        <f t="shared" si="8"/>
        <v>-8.7932680211285437</v>
      </c>
      <c r="N74" s="34">
        <f t="shared" si="9"/>
        <v>0.11723778769442594</v>
      </c>
      <c r="P74" s="34">
        <f t="shared" si="10"/>
        <v>-1.0309032894012531</v>
      </c>
      <c r="V74" s="34">
        <f t="shared" si="11"/>
        <v>1.0309032894012531</v>
      </c>
      <c r="Y74" s="34">
        <f t="shared" ref="Y74:Y107" si="14">($A$7)*V74</f>
        <v>0.10412123222952657</v>
      </c>
      <c r="AD74" s="34">
        <f t="shared" ref="AD74:AD108" si="15">Y74+AD73</f>
        <v>4.3255891222274672</v>
      </c>
      <c r="AE74" s="34">
        <f t="shared" si="12"/>
        <v>0.87827586108061639</v>
      </c>
    </row>
    <row r="75" spans="1:31" x14ac:dyDescent="0.3">
      <c r="A75" s="34">
        <v>66</v>
      </c>
      <c r="B75" s="34">
        <f t="shared" si="13"/>
        <v>1.6660000000000004</v>
      </c>
      <c r="G75" s="34">
        <f t="shared" si="8"/>
        <v>-9.1447911236775532</v>
      </c>
      <c r="N75" s="34">
        <f t="shared" si="9"/>
        <v>9.9587708244748885E-2</v>
      </c>
      <c r="P75" s="34">
        <f t="shared" si="10"/>
        <v>-0.91070879038396946</v>
      </c>
      <c r="V75" s="34">
        <f t="shared" si="11"/>
        <v>0.91070879038396946</v>
      </c>
      <c r="Y75" s="34">
        <f t="shared" si="14"/>
        <v>9.1981587828780922E-2</v>
      </c>
      <c r="AD75" s="34">
        <f t="shared" si="15"/>
        <v>4.417570710056248</v>
      </c>
      <c r="AE75" s="34">
        <f t="shared" si="12"/>
        <v>0.89695197801432203</v>
      </c>
    </row>
    <row r="76" spans="1:31" x14ac:dyDescent="0.3">
      <c r="A76" s="34">
        <v>67</v>
      </c>
      <c r="B76" s="34">
        <f t="shared" si="13"/>
        <v>1.7670000000000003</v>
      </c>
      <c r="G76" s="34">
        <f t="shared" si="8"/>
        <v>-9.1113660702147143</v>
      </c>
      <c r="N76" s="34">
        <f t="shared" si="9"/>
        <v>8.3736272412481758E-2</v>
      </c>
      <c r="P76" s="34">
        <f t="shared" si="10"/>
        <v>-0.76295183130534272</v>
      </c>
      <c r="V76" s="34">
        <f t="shared" si="11"/>
        <v>0.76295183130534272</v>
      </c>
      <c r="Y76" s="34">
        <f t="shared" si="14"/>
        <v>7.7058134961839622E-2</v>
      </c>
      <c r="AD76" s="34">
        <f t="shared" si="15"/>
        <v>4.494628845018088</v>
      </c>
      <c r="AE76" s="34">
        <f t="shared" si="12"/>
        <v>0.9125980086299218</v>
      </c>
    </row>
    <row r="77" spans="1:31" x14ac:dyDescent="0.3">
      <c r="A77" s="34">
        <v>68</v>
      </c>
      <c r="B77" s="34">
        <f t="shared" si="13"/>
        <v>1.8680000000000003</v>
      </c>
      <c r="G77" s="34">
        <f t="shared" si="8"/>
        <v>-8.6200637831865539</v>
      </c>
      <c r="N77" s="34">
        <f t="shared" si="9"/>
        <v>6.9693338950675629E-2</v>
      </c>
      <c r="P77" s="34">
        <f t="shared" si="10"/>
        <v>-0.60076102701806378</v>
      </c>
      <c r="V77" s="34">
        <f t="shared" si="11"/>
        <v>0.60076102701806378</v>
      </c>
      <c r="Y77" s="34">
        <f t="shared" si="14"/>
        <v>6.0676863728824443E-2</v>
      </c>
      <c r="AD77" s="34">
        <f t="shared" si="15"/>
        <v>4.5553057087469124</v>
      </c>
      <c r="AE77" s="34">
        <f t="shared" si="12"/>
        <v>0.92491795470738514</v>
      </c>
    </row>
    <row r="78" spans="1:31" x14ac:dyDescent="0.3">
      <c r="A78" s="34">
        <v>69</v>
      </c>
      <c r="B78" s="34">
        <f t="shared" si="13"/>
        <v>1.9690000000000003</v>
      </c>
      <c r="G78" s="34">
        <f t="shared" si="8"/>
        <v>-7.5937216131831651</v>
      </c>
      <c r="N78" s="34">
        <f t="shared" si="9"/>
        <v>5.7416759943091943E-2</v>
      </c>
      <c r="P78" s="34">
        <f t="shared" si="10"/>
        <v>-0.43600689093880668</v>
      </c>
      <c r="V78" s="34">
        <f t="shared" si="11"/>
        <v>0.43600689093880668</v>
      </c>
      <c r="Y78" s="34">
        <f t="shared" si="14"/>
        <v>4.4036695984819477E-2</v>
      </c>
      <c r="AD78" s="34">
        <f t="shared" si="15"/>
        <v>4.5993424047317317</v>
      </c>
      <c r="AE78" s="34">
        <f t="shared" si="12"/>
        <v>0.93385924940559639</v>
      </c>
    </row>
    <row r="79" spans="1:31" x14ac:dyDescent="0.3">
      <c r="A79" s="34">
        <v>70</v>
      </c>
      <c r="B79" s="34">
        <f t="shared" si="13"/>
        <v>2.0700000000000003</v>
      </c>
      <c r="G79" s="34">
        <f t="shared" si="8"/>
        <v>-5.950943338938206</v>
      </c>
      <c r="N79" s="34">
        <f t="shared" si="9"/>
        <v>4.6822635277683121E-2</v>
      </c>
      <c r="P79" s="34">
        <f t="shared" si="10"/>
        <v>-0.27863884951726142</v>
      </c>
      <c r="V79" s="34">
        <f t="shared" si="11"/>
        <v>0.27863884951726142</v>
      </c>
      <c r="Y79" s="34">
        <f t="shared" si="14"/>
        <v>2.8142523801243404E-2</v>
      </c>
      <c r="AD79" s="34">
        <f t="shared" si="15"/>
        <v>4.6274849285329749</v>
      </c>
      <c r="AE79" s="34">
        <f t="shared" si="12"/>
        <v>0.93957336108520739</v>
      </c>
    </row>
    <row r="80" spans="1:31" x14ac:dyDescent="0.3">
      <c r="A80" s="34">
        <v>71</v>
      </c>
      <c r="B80" s="34">
        <f t="shared" si="13"/>
        <v>2.1710000000000003</v>
      </c>
      <c r="G80" s="34">
        <f t="shared" si="8"/>
        <v>-3.6060991673288627</v>
      </c>
      <c r="N80" s="34">
        <f t="shared" si="9"/>
        <v>3.7795734251856623E-2</v>
      </c>
      <c r="P80" s="34">
        <f t="shared" si="10"/>
        <v>-0.13629516581420315</v>
      </c>
      <c r="V80" s="34">
        <f t="shared" si="11"/>
        <v>0.13629516581420315</v>
      </c>
      <c r="Y80" s="34">
        <f t="shared" si="14"/>
        <v>1.3765811747234518E-2</v>
      </c>
      <c r="AD80" s="34">
        <f t="shared" si="15"/>
        <v>4.641250740280209</v>
      </c>
      <c r="AE80" s="34">
        <f t="shared" si="12"/>
        <v>0.94236839774360137</v>
      </c>
    </row>
    <row r="81" spans="1:31" x14ac:dyDescent="0.3">
      <c r="A81" s="34">
        <v>72</v>
      </c>
      <c r="B81" s="34">
        <f t="shared" si="13"/>
        <v>2.2720000000000002</v>
      </c>
      <c r="G81" s="34">
        <f t="shared" si="8"/>
        <v>-0.46932573337590489</v>
      </c>
      <c r="N81" s="34">
        <f t="shared" si="9"/>
        <v>3.0199481210634573E-2</v>
      </c>
      <c r="P81" s="34">
        <f t="shared" si="10"/>
        <v>-1.417339366675293E-2</v>
      </c>
      <c r="V81" s="34">
        <f t="shared" si="11"/>
        <v>1.417339366675293E-2</v>
      </c>
      <c r="Y81" s="34">
        <f t="shared" si="14"/>
        <v>1.4315127603420461E-3</v>
      </c>
      <c r="AD81" s="34">
        <f t="shared" si="15"/>
        <v>4.6426822530405509</v>
      </c>
      <c r="AE81" s="34">
        <f t="shared" si="12"/>
        <v>0.9426590548232987</v>
      </c>
    </row>
    <row r="82" spans="1:31" x14ac:dyDescent="0.3">
      <c r="A82" s="34">
        <v>73</v>
      </c>
      <c r="B82" s="34">
        <f t="shared" si="13"/>
        <v>2.3730000000000002</v>
      </c>
      <c r="G82" s="34">
        <f t="shared" si="8"/>
        <v>3.5534738997563551</v>
      </c>
      <c r="N82" s="34">
        <f t="shared" si="9"/>
        <v>2.3885038190605869E-2</v>
      </c>
      <c r="P82" s="34">
        <f t="shared" si="10"/>
        <v>8.4874859805001715E-2</v>
      </c>
      <c r="V82" s="34">
        <f t="shared" si="11"/>
        <v>8.4874859805001715E-2</v>
      </c>
      <c r="Y82" s="34">
        <f t="shared" si="14"/>
        <v>8.5723608403051738E-3</v>
      </c>
      <c r="AD82" s="34">
        <f t="shared" si="15"/>
        <v>4.6512546138808561</v>
      </c>
      <c r="AE82" s="34">
        <f t="shared" si="12"/>
        <v>0.94439960330947481</v>
      </c>
    </row>
    <row r="83" spans="1:31" x14ac:dyDescent="0.3">
      <c r="A83" s="34">
        <v>74</v>
      </c>
      <c r="B83" s="34">
        <f t="shared" si="13"/>
        <v>2.4740000000000002</v>
      </c>
      <c r="G83" s="34">
        <f t="shared" si="8"/>
        <v>8.5606302407600268</v>
      </c>
      <c r="N83" s="34">
        <f t="shared" si="9"/>
        <v>1.8699162668593644E-2</v>
      </c>
      <c r="P83" s="34">
        <f t="shared" si="10"/>
        <v>0.16007661741765372</v>
      </c>
      <c r="V83" s="34">
        <f t="shared" si="11"/>
        <v>0.16007661741765372</v>
      </c>
      <c r="Y83" s="34">
        <f t="shared" si="14"/>
        <v>1.6167738359183028E-2</v>
      </c>
      <c r="AD83" s="34">
        <f t="shared" si="15"/>
        <v>4.6674223522400391</v>
      </c>
      <c r="AE83" s="34">
        <f t="shared" si="12"/>
        <v>0.9476823317258587</v>
      </c>
    </row>
    <row r="84" spans="1:31" x14ac:dyDescent="0.3">
      <c r="A84" s="34">
        <v>75</v>
      </c>
      <c r="B84" s="34">
        <f t="shared" si="13"/>
        <v>2.5750000000000002</v>
      </c>
      <c r="G84" s="34">
        <f t="shared" si="8"/>
        <v>14.654707370183683</v>
      </c>
      <c r="N84" s="34">
        <f t="shared" si="9"/>
        <v>1.4490659157048438E-2</v>
      </c>
      <c r="P84" s="34">
        <f t="shared" si="10"/>
        <v>0.21235636954761741</v>
      </c>
      <c r="V84" s="34">
        <f t="shared" si="11"/>
        <v>0.21235636954761741</v>
      </c>
      <c r="Y84" s="34">
        <f t="shared" si="14"/>
        <v>2.1447993324309359E-2</v>
      </c>
      <c r="AD84" s="34">
        <f t="shared" si="15"/>
        <v>4.6888703455643483</v>
      </c>
      <c r="AE84" s="34">
        <f t="shared" si="12"/>
        <v>0.95203717317590819</v>
      </c>
    </row>
    <row r="85" spans="1:31" x14ac:dyDescent="0.3">
      <c r="A85" s="34">
        <v>76</v>
      </c>
      <c r="B85" s="34">
        <f t="shared" si="13"/>
        <v>2.6760000000000002</v>
      </c>
      <c r="G85" s="34">
        <f t="shared" si="8"/>
        <v>21.942502940432327</v>
      </c>
      <c r="N85" s="34">
        <f t="shared" si="9"/>
        <v>1.1115369005911058E-2</v>
      </c>
      <c r="P85" s="34">
        <f t="shared" si="10"/>
        <v>0.24389901709619374</v>
      </c>
      <c r="V85" s="34">
        <f t="shared" si="11"/>
        <v>0.24389901709619374</v>
      </c>
      <c r="Y85" s="34">
        <f t="shared" si="14"/>
        <v>2.4633800726715571E-2</v>
      </c>
      <c r="AD85" s="34">
        <f t="shared" si="15"/>
        <v>4.7135041462910641</v>
      </c>
      <c r="AE85" s="34">
        <f t="shared" si="12"/>
        <v>0.95703886703392382</v>
      </c>
    </row>
    <row r="86" spans="1:31" x14ac:dyDescent="0.3">
      <c r="A86" s="34">
        <v>77</v>
      </c>
      <c r="B86" s="34">
        <f t="shared" si="13"/>
        <v>2.7770000000000001</v>
      </c>
      <c r="G86" s="34">
        <f t="shared" si="8"/>
        <v>30.535048175767422</v>
      </c>
      <c r="N86" s="34">
        <f t="shared" si="9"/>
        <v>8.4397462735252959E-3</v>
      </c>
      <c r="P86" s="34">
        <f t="shared" si="10"/>
        <v>0.25770805905334848</v>
      </c>
      <c r="V86" s="34">
        <f t="shared" si="11"/>
        <v>0.25770805905334848</v>
      </c>
      <c r="Y86" s="34">
        <f t="shared" si="14"/>
        <v>2.6028513964388197E-2</v>
      </c>
      <c r="AD86" s="34">
        <f t="shared" si="15"/>
        <v>4.7395326602554526</v>
      </c>
      <c r="AE86" s="34">
        <f t="shared" si="12"/>
        <v>0.96232374612640459</v>
      </c>
    </row>
    <row r="87" spans="1:31" x14ac:dyDescent="0.3">
      <c r="A87" s="34">
        <v>78</v>
      </c>
      <c r="B87" s="34">
        <f t="shared" si="13"/>
        <v>2.8780000000000001</v>
      </c>
      <c r="G87" s="34">
        <f t="shared" si="8"/>
        <v>40.54760787230687</v>
      </c>
      <c r="N87" s="34">
        <f t="shared" si="9"/>
        <v>6.3431452761899725E-3</v>
      </c>
      <c r="P87" s="34">
        <f t="shared" si="10"/>
        <v>0.25719936733602666</v>
      </c>
      <c r="V87" s="34">
        <f t="shared" si="11"/>
        <v>0.25719936733602666</v>
      </c>
      <c r="Y87" s="34">
        <f t="shared" si="14"/>
        <v>2.5977136100938696E-2</v>
      </c>
      <c r="AD87" s="34">
        <f t="shared" si="15"/>
        <v>4.7655097963563913</v>
      </c>
      <c r="AE87" s="34">
        <f t="shared" si="12"/>
        <v>0.96759819335955088</v>
      </c>
    </row>
    <row r="88" spans="1:31" x14ac:dyDescent="0.3">
      <c r="A88" s="34">
        <v>79</v>
      </c>
      <c r="B88" s="34">
        <f t="shared" si="13"/>
        <v>2.9790000000000001</v>
      </c>
      <c r="G88" s="34">
        <f t="shared" si="8"/>
        <v>52.099680398025001</v>
      </c>
      <c r="N88" s="34">
        <f t="shared" si="9"/>
        <v>4.7189968525847836E-3</v>
      </c>
      <c r="P88" s="34">
        <f t="shared" si="10"/>
        <v>0.24585822781895311</v>
      </c>
      <c r="V88" s="34">
        <f t="shared" si="11"/>
        <v>0.24585822781895311</v>
      </c>
      <c r="Y88" s="34">
        <f t="shared" si="14"/>
        <v>2.4831681009714265E-2</v>
      </c>
      <c r="AD88" s="34">
        <f t="shared" si="15"/>
        <v>4.7903414773661055</v>
      </c>
      <c r="AE88" s="34">
        <f t="shared" si="12"/>
        <v>0.97264006520743806</v>
      </c>
    </row>
    <row r="89" spans="1:31" x14ac:dyDescent="0.3">
      <c r="A89" s="34">
        <v>80</v>
      </c>
      <c r="B89" s="34">
        <f t="shared" si="13"/>
        <v>3.08</v>
      </c>
      <c r="G89" s="34">
        <f t="shared" si="8"/>
        <v>65.314997692752556</v>
      </c>
      <c r="N89" s="34">
        <f t="shared" si="9"/>
        <v>3.4750773778549375E-3</v>
      </c>
      <c r="P89" s="34">
        <f t="shared" si="10"/>
        <v>0.22697467091673185</v>
      </c>
      <c r="V89" s="34">
        <f t="shared" si="11"/>
        <v>0.22697467091673185</v>
      </c>
      <c r="Y89" s="34">
        <f t="shared" si="14"/>
        <v>2.2924441762589919E-2</v>
      </c>
      <c r="AD89" s="34">
        <f t="shared" si="15"/>
        <v>4.8132659191286953</v>
      </c>
      <c r="AE89" s="34">
        <f t="shared" si="12"/>
        <v>0.97729468756289262</v>
      </c>
    </row>
    <row r="90" spans="1:31" x14ac:dyDescent="0.3">
      <c r="A90" s="34">
        <v>81</v>
      </c>
      <c r="B90" s="34">
        <f t="shared" si="13"/>
        <v>3.1810000000000009</v>
      </c>
      <c r="G90" s="34">
        <f t="shared" si="8"/>
        <v>80.321525268176998</v>
      </c>
      <c r="N90" s="34">
        <f t="shared" si="9"/>
        <v>2.5330807400485967E-3</v>
      </c>
      <c r="P90" s="34">
        <f t="shared" si="10"/>
        <v>0.20346090866814584</v>
      </c>
      <c r="V90" s="34">
        <f t="shared" si="11"/>
        <v>0.20346090866814584</v>
      </c>
      <c r="Y90" s="34">
        <f t="shared" si="14"/>
        <v>2.0549551775482733E-2</v>
      </c>
      <c r="AD90" s="34">
        <f t="shared" si="15"/>
        <v>4.8338154709041783</v>
      </c>
      <c r="AE90" s="34">
        <f t="shared" si="12"/>
        <v>0.981467107728204</v>
      </c>
    </row>
    <row r="91" spans="1:31" x14ac:dyDescent="0.3">
      <c r="A91" s="34">
        <v>82</v>
      </c>
      <c r="B91" s="34">
        <f t="shared" si="13"/>
        <v>3.282</v>
      </c>
      <c r="G91" s="34">
        <f t="shared" si="8"/>
        <v>97.251462207841485</v>
      </c>
      <c r="N91" s="34">
        <f t="shared" si="9"/>
        <v>1.8276934202903908E-3</v>
      </c>
      <c r="P91" s="34">
        <f t="shared" si="10"/>
        <v>0.17774585759089148</v>
      </c>
      <c r="V91" s="34">
        <f t="shared" si="11"/>
        <v>0.17774585759089148</v>
      </c>
      <c r="Y91" s="34">
        <f t="shared" si="14"/>
        <v>1.7952331616680042E-2</v>
      </c>
      <c r="AD91" s="34">
        <f t="shared" si="15"/>
        <v>4.8517678025208584</v>
      </c>
      <c r="AE91" s="34">
        <f t="shared" si="12"/>
        <v>0.98511218336149142</v>
      </c>
    </row>
    <row r="92" spans="1:31" s="49" customFormat="1" x14ac:dyDescent="0.3">
      <c r="A92" s="49">
        <v>83</v>
      </c>
      <c r="B92" s="49">
        <f t="shared" si="13"/>
        <v>3.3830000000000009</v>
      </c>
      <c r="G92" s="49">
        <f t="shared" si="8"/>
        <v>116.24124116714674</v>
      </c>
      <c r="N92" s="49">
        <f t="shared" si="9"/>
        <v>1.305351359820449E-3</v>
      </c>
      <c r="P92" s="49">
        <f t="shared" si="10"/>
        <v>0.15173566222475174</v>
      </c>
      <c r="V92" s="49">
        <f t="shared" si="11"/>
        <v>0.15173566222475174</v>
      </c>
      <c r="Y92" s="49">
        <f t="shared" si="14"/>
        <v>1.5325301884699927E-2</v>
      </c>
      <c r="AD92" s="49">
        <f t="shared" si="15"/>
        <v>4.8670931044055585</v>
      </c>
      <c r="AE92" s="49">
        <f t="shared" si="12"/>
        <v>0.98822386187019218</v>
      </c>
    </row>
    <row r="93" spans="1:31" s="49" customFormat="1" x14ac:dyDescent="0.3">
      <c r="A93" s="49">
        <v>84</v>
      </c>
      <c r="B93" s="49">
        <f t="shared" si="13"/>
        <v>3.484</v>
      </c>
      <c r="G93" s="49">
        <f t="shared" si="8"/>
        <v>137.43152837334875</v>
      </c>
      <c r="N93" s="49">
        <f t="shared" si="9"/>
        <v>9.2282906723667468E-4</v>
      </c>
      <c r="P93" s="49">
        <f t="shared" si="10"/>
        <v>0.12682580913768801</v>
      </c>
      <c r="V93" s="49">
        <f t="shared" si="11"/>
        <v>0.12682580913768801</v>
      </c>
      <c r="Y93" s="49">
        <f t="shared" si="14"/>
        <v>1.280940672290649E-2</v>
      </c>
      <c r="AD93" s="49">
        <f t="shared" si="15"/>
        <v>4.8799025111284653</v>
      </c>
      <c r="AE93" s="49">
        <f t="shared" si="12"/>
        <v>0.9908247082292887</v>
      </c>
    </row>
    <row r="94" spans="1:31" x14ac:dyDescent="0.3">
      <c r="A94" s="34">
        <v>85</v>
      </c>
      <c r="B94" s="49">
        <f t="shared" si="13"/>
        <v>3.5850000000000009</v>
      </c>
      <c r="G94" s="34">
        <f t="shared" si="8"/>
        <v>160.96722362556105</v>
      </c>
      <c r="N94" s="34">
        <f t="shared" si="9"/>
        <v>6.4578041088110192E-4</v>
      </c>
      <c r="P94" s="34">
        <f t="shared" si="10"/>
        <v>0.10394947981130503</v>
      </c>
      <c r="V94" s="34">
        <f t="shared" si="11"/>
        <v>0.10394947981130503</v>
      </c>
      <c r="Y94" s="34">
        <f t="shared" si="14"/>
        <v>1.0498897460941809E-2</v>
      </c>
      <c r="AD94" s="34">
        <f t="shared" si="15"/>
        <v>4.8904014085894074</v>
      </c>
      <c r="AE94" s="50">
        <f t="shared" si="12"/>
        <v>0.99295642438340137</v>
      </c>
    </row>
    <row r="95" spans="1:31" x14ac:dyDescent="0.3">
      <c r="A95" s="34">
        <v>86</v>
      </c>
      <c r="B95" s="34">
        <f t="shared" si="13"/>
        <v>3.6859999999999999</v>
      </c>
      <c r="G95" s="34">
        <f t="shared" si="8"/>
        <v>186.9974602947525</v>
      </c>
      <c r="N95" s="34">
        <f t="shared" si="9"/>
        <v>4.4731991169886799E-4</v>
      </c>
      <c r="P95" s="34">
        <f t="shared" si="10"/>
        <v>8.3647687426961256E-2</v>
      </c>
      <c r="V95" s="34">
        <f t="shared" si="11"/>
        <v>8.3647687426961256E-2</v>
      </c>
      <c r="Y95" s="34">
        <f t="shared" si="14"/>
        <v>8.4484164301230867E-3</v>
      </c>
      <c r="AD95" s="34">
        <f t="shared" si="15"/>
        <v>4.8988498250195303</v>
      </c>
      <c r="AE95" s="34">
        <f t="shared" si="12"/>
        <v>0.99467180696026358</v>
      </c>
    </row>
    <row r="96" spans="1:31" x14ac:dyDescent="0.3">
      <c r="A96" s="34">
        <v>87</v>
      </c>
      <c r="B96" s="34">
        <f t="shared" si="13"/>
        <v>3.7870000000000008</v>
      </c>
      <c r="G96" s="34">
        <f t="shared" si="8"/>
        <v>215.67560532374964</v>
      </c>
      <c r="N96" s="34">
        <f t="shared" si="9"/>
        <v>3.0670535307791695E-4</v>
      </c>
      <c r="P96" s="34">
        <f t="shared" si="10"/>
        <v>6.6148862681114098E-2</v>
      </c>
      <c r="V96" s="34">
        <f t="shared" si="11"/>
        <v>6.6148862681114098E-2</v>
      </c>
      <c r="Y96" s="34">
        <f t="shared" si="14"/>
        <v>6.6810351307925245E-3</v>
      </c>
      <c r="AD96" s="34">
        <f t="shared" si="15"/>
        <v>4.9055308601503231</v>
      </c>
      <c r="AE96" s="34">
        <f t="shared" si="12"/>
        <v>0.99602833706901905</v>
      </c>
    </row>
    <row r="97" spans="1:31" x14ac:dyDescent="0.3">
      <c r="A97" s="34">
        <v>88</v>
      </c>
      <c r="B97" s="34">
        <f t="shared" si="13"/>
        <v>3.8879999999999999</v>
      </c>
      <c r="G97" s="34">
        <f t="shared" si="8"/>
        <v>247.15925922723403</v>
      </c>
      <c r="N97" s="34">
        <f t="shared" si="9"/>
        <v>2.0815854496572918E-4</v>
      </c>
      <c r="P97" s="34">
        <f t="shared" si="10"/>
        <v>5.1448311775548511E-2</v>
      </c>
      <c r="V97" s="34">
        <f t="shared" si="11"/>
        <v>5.1448311775548511E-2</v>
      </c>
      <c r="Y97" s="34">
        <f t="shared" si="14"/>
        <v>5.1962794893303998E-3</v>
      </c>
      <c r="AD97" s="34">
        <f t="shared" si="15"/>
        <v>4.9107271396396532</v>
      </c>
      <c r="AE97" s="34">
        <f t="shared" si="12"/>
        <v>0.99708339956199965</v>
      </c>
    </row>
    <row r="98" spans="1:31" x14ac:dyDescent="0.3">
      <c r="A98" s="34">
        <v>89</v>
      </c>
      <c r="B98" s="34">
        <f t="shared" si="13"/>
        <v>3.9890000000000008</v>
      </c>
      <c r="G98" s="34">
        <f t="shared" si="8"/>
        <v>281.61025609174538</v>
      </c>
      <c r="N98" s="34">
        <f t="shared" si="9"/>
        <v>1.3984176379239904E-4</v>
      </c>
      <c r="P98" s="34">
        <f t="shared" si="10"/>
        <v>3.9380874913898863E-2</v>
      </c>
      <c r="V98" s="34">
        <f t="shared" si="11"/>
        <v>3.9380874913898863E-2</v>
      </c>
      <c r="Y98" s="34">
        <f t="shared" si="14"/>
        <v>3.9774683663037855E-3</v>
      </c>
      <c r="AD98" s="34">
        <f t="shared" si="15"/>
        <v>4.9147046080059571</v>
      </c>
      <c r="AE98" s="34">
        <f t="shared" si="12"/>
        <v>0.99789099232118839</v>
      </c>
    </row>
    <row r="99" spans="1:31" x14ac:dyDescent="0.3">
      <c r="A99" s="34">
        <v>90</v>
      </c>
      <c r="B99" s="34">
        <f t="shared" si="13"/>
        <v>4.09</v>
      </c>
      <c r="G99" s="34">
        <f t="shared" si="8"/>
        <v>319.19466357567774</v>
      </c>
      <c r="N99" s="34">
        <f t="shared" si="9"/>
        <v>9.2992795718445907E-5</v>
      </c>
      <c r="P99" s="34">
        <f t="shared" si="10"/>
        <v>2.9682804144311067E-2</v>
      </c>
      <c r="V99" s="34">
        <f t="shared" si="11"/>
        <v>2.9682804144311067E-2</v>
      </c>
      <c r="Y99" s="34">
        <f t="shared" si="14"/>
        <v>2.9979632185754179E-3</v>
      </c>
      <c r="AD99" s="34">
        <f t="shared" si="15"/>
        <v>4.9177025712245328</v>
      </c>
      <c r="AE99" s="34">
        <f t="shared" si="12"/>
        <v>0.99849970448798953</v>
      </c>
    </row>
    <row r="100" spans="1:31" x14ac:dyDescent="0.3">
      <c r="A100" s="34">
        <v>91</v>
      </c>
      <c r="B100" s="34">
        <f t="shared" si="13"/>
        <v>4.1910000000000007</v>
      </c>
      <c r="G100" s="34">
        <f t="shared" si="8"/>
        <v>360.08278290928416</v>
      </c>
      <c r="N100" s="34">
        <f t="shared" si="9"/>
        <v>6.1211282356604617E-5</v>
      </c>
      <c r="P100" s="34">
        <f t="shared" si="10"/>
        <v>2.2041128896412156E-2</v>
      </c>
      <c r="V100" s="34">
        <f t="shared" si="11"/>
        <v>2.2041128896412156E-2</v>
      </c>
      <c r="Y100" s="34">
        <f t="shared" si="14"/>
        <v>2.2261540185376277E-3</v>
      </c>
      <c r="AD100" s="34">
        <f t="shared" si="15"/>
        <v>4.9199287252430706</v>
      </c>
      <c r="AE100" s="34">
        <f t="shared" si="12"/>
        <v>0.99895170704354497</v>
      </c>
    </row>
    <row r="101" spans="1:31" x14ac:dyDescent="0.3">
      <c r="A101" s="34">
        <v>92</v>
      </c>
      <c r="B101" s="34">
        <f t="shared" si="13"/>
        <v>4.2919999999999998</v>
      </c>
      <c r="G101" s="34">
        <f t="shared" si="8"/>
        <v>404.449148894671</v>
      </c>
      <c r="N101" s="34">
        <f t="shared" si="9"/>
        <v>3.988259546153366E-5</v>
      </c>
      <c r="P101" s="34">
        <f t="shared" si="10"/>
        <v>1.6130481790127757E-2</v>
      </c>
      <c r="V101" s="34">
        <f t="shared" si="11"/>
        <v>1.6130481790127757E-2</v>
      </c>
      <c r="Y101" s="34">
        <f t="shared" si="14"/>
        <v>1.6291786608029035E-3</v>
      </c>
      <c r="AD101" s="34">
        <f t="shared" si="15"/>
        <v>4.9215579039038735</v>
      </c>
      <c r="AE101" s="34">
        <f t="shared" si="12"/>
        <v>0.99928249858447471</v>
      </c>
    </row>
    <row r="102" spans="1:31" x14ac:dyDescent="0.3">
      <c r="A102" s="34">
        <v>93</v>
      </c>
      <c r="B102" s="34">
        <f t="shared" si="13"/>
        <v>4.3930000000000007</v>
      </c>
      <c r="G102" s="34">
        <f t="shared" si="8"/>
        <v>452.47252990580478</v>
      </c>
      <c r="N102" s="34">
        <f t="shared" si="9"/>
        <v>2.5722022324537423E-5</v>
      </c>
      <c r="P102" s="34">
        <f t="shared" si="10"/>
        <v>1.1638508515477037E-2</v>
      </c>
      <c r="V102" s="34">
        <f t="shared" si="11"/>
        <v>1.1638508515477037E-2</v>
      </c>
      <c r="Y102" s="34">
        <f t="shared" si="14"/>
        <v>1.1754893600631807E-3</v>
      </c>
      <c r="AD102" s="34">
        <f t="shared" si="15"/>
        <v>4.922733393263937</v>
      </c>
      <c r="AE102" s="34">
        <f t="shared" si="12"/>
        <v>0.99952117218493197</v>
      </c>
    </row>
    <row r="103" spans="1:31" x14ac:dyDescent="0.3">
      <c r="A103" s="34">
        <v>94</v>
      </c>
      <c r="B103" s="34">
        <f t="shared" si="13"/>
        <v>4.4939999999999998</v>
      </c>
      <c r="G103" s="34">
        <f t="shared" si="8"/>
        <v>504.33592788850473</v>
      </c>
      <c r="N103" s="34">
        <f t="shared" si="9"/>
        <v>1.6420885402344505E-5</v>
      </c>
      <c r="P103" s="34">
        <f t="shared" si="10"/>
        <v>8.2816424761422182E-3</v>
      </c>
      <c r="V103" s="34">
        <f t="shared" si="11"/>
        <v>8.2816424761422182E-3</v>
      </c>
      <c r="Y103" s="34">
        <f t="shared" si="14"/>
        <v>8.3644589009036405E-4</v>
      </c>
      <c r="AD103" s="34">
        <f t="shared" si="15"/>
        <v>4.9235698391540277</v>
      </c>
      <c r="AE103" s="34">
        <f t="shared" si="12"/>
        <v>0.99969100575294056</v>
      </c>
    </row>
    <row r="104" spans="1:31" x14ac:dyDescent="0.3">
      <c r="A104" s="34">
        <v>95</v>
      </c>
      <c r="B104" s="34">
        <f t="shared" si="13"/>
        <v>4.5950000000000006</v>
      </c>
      <c r="G104" s="34">
        <f t="shared" si="8"/>
        <v>560.22657836044959</v>
      </c>
      <c r="N104" s="34">
        <f t="shared" si="9"/>
        <v>1.0376664891989014E-5</v>
      </c>
      <c r="P104" s="34">
        <f t="shared" si="10"/>
        <v>5.8132834672320098E-3</v>
      </c>
      <c r="V104" s="34">
        <f t="shared" si="11"/>
        <v>5.8132834672320098E-3</v>
      </c>
      <c r="Y104" s="34">
        <f t="shared" si="14"/>
        <v>5.8714163019043305E-4</v>
      </c>
      <c r="AD104" s="34">
        <f t="shared" si="15"/>
        <v>4.9241569807842183</v>
      </c>
      <c r="AE104" s="34">
        <f t="shared" si="12"/>
        <v>0.99981022010877985</v>
      </c>
    </row>
    <row r="105" spans="1:31" x14ac:dyDescent="0.3">
      <c r="A105" s="34">
        <v>96</v>
      </c>
      <c r="B105" s="34">
        <f t="shared" si="13"/>
        <v>4.6960000000000015</v>
      </c>
      <c r="G105" s="34">
        <f t="shared" si="8"/>
        <v>620.33595041117326</v>
      </c>
      <c r="N105" s="34">
        <f t="shared" si="9"/>
        <v>6.4906587297709424E-6</v>
      </c>
      <c r="P105" s="34">
        <f t="shared" si="10"/>
        <v>4.026388951927036E-3</v>
      </c>
      <c r="V105" s="34">
        <f t="shared" si="11"/>
        <v>4.026388951927036E-3</v>
      </c>
      <c r="Y105" s="34">
        <f t="shared" si="14"/>
        <v>4.0666528414463069E-4</v>
      </c>
      <c r="AD105" s="34">
        <f t="shared" si="15"/>
        <v>4.9245636460683633</v>
      </c>
      <c r="AE105" s="34">
        <f>AD105/SUM($Y$9:$Y$108)</f>
        <v>0.99989279020328303</v>
      </c>
    </row>
    <row r="106" spans="1:31" x14ac:dyDescent="0.3">
      <c r="A106" s="34">
        <v>97</v>
      </c>
      <c r="B106" s="34">
        <f>$B$9+A106*$A$7</f>
        <v>4.7970000000000006</v>
      </c>
      <c r="G106" s="34">
        <f t="shared" si="8"/>
        <v>684.85974670206383</v>
      </c>
      <c r="N106" s="34">
        <f t="shared" si="9"/>
        <v>4.0187363995916616E-6</v>
      </c>
      <c r="P106" s="34">
        <f t="shared" si="10"/>
        <v>2.7522707926867095E-3</v>
      </c>
      <c r="V106" s="34">
        <f t="shared" si="11"/>
        <v>2.7522707926867095E-3</v>
      </c>
      <c r="Y106" s="34">
        <f t="shared" si="14"/>
        <v>2.779793500613577E-4</v>
      </c>
      <c r="AD106" s="34">
        <f t="shared" si="15"/>
        <v>4.9248416254184244</v>
      </c>
      <c r="AE106" s="34">
        <f>AD106/SUM($Y$9:$Y$108)</f>
        <v>0.99994923166042071</v>
      </c>
    </row>
    <row r="107" spans="1:31" x14ac:dyDescent="0.3">
      <c r="A107" s="34">
        <v>98</v>
      </c>
      <c r="B107" s="34">
        <f>$B$9+A107*$A$7</f>
        <v>4.8980000000000015</v>
      </c>
      <c r="G107" s="34">
        <f t="shared" si="8"/>
        <v>753.99790346637133</v>
      </c>
      <c r="N107" s="34">
        <f t="shared" si="9"/>
        <v>2.4629751376704828E-6</v>
      </c>
      <c r="P107" s="34">
        <f t="shared" si="10"/>
        <v>1.8570780900933413E-3</v>
      </c>
      <c r="V107" s="34">
        <f t="shared" si="11"/>
        <v>1.8570780900933413E-3</v>
      </c>
      <c r="Y107" s="34">
        <f t="shared" si="14"/>
        <v>1.8756488709942748E-4</v>
      </c>
      <c r="AD107" s="34">
        <f t="shared" si="15"/>
        <v>4.9250291903055237</v>
      </c>
      <c r="AE107" s="34">
        <f>AD107/SUM($Y$9:$Y$108)</f>
        <v>0.99998731519264505</v>
      </c>
    </row>
    <row r="108" spans="1:31" x14ac:dyDescent="0.3">
      <c r="A108" s="34">
        <v>99</v>
      </c>
      <c r="B108" s="34">
        <f>$B$9+A108*$A$7</f>
        <v>4.9990000000000006</v>
      </c>
      <c r="G108" s="34">
        <f t="shared" si="8"/>
        <v>827.95459050919578</v>
      </c>
      <c r="N108" s="34">
        <f t="shared" si="9"/>
        <v>1.4941709802283004E-6</v>
      </c>
      <c r="P108" s="34">
        <f t="shared" si="10"/>
        <v>1.2371057220856461E-3</v>
      </c>
      <c r="V108" s="34">
        <f t="shared" si="11"/>
        <v>1.2371057220856461E-3</v>
      </c>
      <c r="Y108" s="34">
        <f>($A$7/2)*V108</f>
        <v>6.2473838965325132E-5</v>
      </c>
      <c r="AD108" s="34">
        <f t="shared" si="15"/>
        <v>4.9250916641444888</v>
      </c>
      <c r="AE108" s="34">
        <f>AD108/SUM($Y$9:$Y$108)</f>
        <v>1</v>
      </c>
    </row>
    <row r="110" spans="1:31" x14ac:dyDescent="0.3">
      <c r="AD110" s="34">
        <f>SUM($AD$9:$AD$108)</f>
        <v>247.53197614334181</v>
      </c>
    </row>
  </sheetData>
  <sheetProtection algorithmName="SHA-512" hashValue="K2MlSi2paBXn/hj/KBggEEDdYTmPsChoanQfb7+8zu8GpQE4t8OsTZlaqSLox1U7FX3gAX/0NDEWsBYFxEgf3w==" saltValue="XVuFT1BIH2/sbBqMbfVTz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EF66-3BD7-482F-8B79-9460B1B91935}">
  <dimension ref="A1:G3"/>
  <sheetViews>
    <sheetView workbookViewId="0"/>
  </sheetViews>
  <sheetFormatPr defaultRowHeight="14.4" x14ac:dyDescent="0.3"/>
  <cols>
    <col min="1" max="1" width="49.88671875" customWidth="1"/>
    <col min="2" max="2" width="18.5546875" bestFit="1" customWidth="1"/>
    <col min="3" max="3" width="51.6640625" bestFit="1" customWidth="1"/>
    <col min="5" max="5" width="28.44140625" customWidth="1"/>
    <col min="6" max="6" width="8.88671875" style="175"/>
  </cols>
  <sheetData>
    <row r="1" spans="1:7" ht="27" x14ac:dyDescent="0.3">
      <c r="A1" s="159" t="str">
        <f t="shared" ref="A1:A3" si="0">CONCATENATE(B1,"_",C1)</f>
        <v>Facility_ID_Unit_ID</v>
      </c>
      <c r="B1" s="159" t="s">
        <v>184</v>
      </c>
      <c r="C1" s="160" t="s">
        <v>185</v>
      </c>
      <c r="D1" s="160" t="s">
        <v>187</v>
      </c>
      <c r="E1" s="214" t="s">
        <v>258</v>
      </c>
      <c r="F1" s="215" t="s">
        <v>136</v>
      </c>
      <c r="G1" s="172" t="s">
        <v>223</v>
      </c>
    </row>
    <row r="2" spans="1:7" x14ac:dyDescent="0.3">
      <c r="A2" s="151" t="str">
        <f t="shared" si="0"/>
        <v>USS-Gary-IN_Sinter Plant Windbox Stack No. 2</v>
      </c>
      <c r="B2" s="151" t="s">
        <v>215</v>
      </c>
      <c r="C2" s="151" t="s">
        <v>219</v>
      </c>
      <c r="D2" s="151" t="s">
        <v>211</v>
      </c>
      <c r="E2" s="152">
        <v>8.9735886016688854E-6</v>
      </c>
      <c r="F2" s="174">
        <v>3</v>
      </c>
      <c r="G2" s="171">
        <v>1</v>
      </c>
    </row>
    <row r="3" spans="1:7" x14ac:dyDescent="0.3">
      <c r="A3" s="151" t="str">
        <f t="shared" si="0"/>
        <v>CC-BurnsHarbor-IN_Windbox Scrubber</v>
      </c>
      <c r="B3" s="151" t="s">
        <v>216</v>
      </c>
      <c r="C3" s="151" t="s">
        <v>217</v>
      </c>
      <c r="D3" s="151" t="s">
        <v>211</v>
      </c>
      <c r="E3" s="152">
        <v>2.0959512805612309E-5</v>
      </c>
      <c r="F3" s="174">
        <v>3</v>
      </c>
      <c r="G3" s="171">
        <v>2</v>
      </c>
    </row>
  </sheetData>
  <sheetProtection algorithmName="SHA-512" hashValue="dCRDvUz8zCVWH5IU5f/n/t65RBOf3i85sELKncmDvjPWP/o+wg067Xnx4Ai5qk6zq3LVqxmMJqtOJb9OBCkOxA==" saltValue="UAR1x0PyZ4Ug1UFkqUUFDA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D96E-69F7-4A41-A8B5-3F77C13EE7FF}">
  <dimension ref="A1:R19"/>
  <sheetViews>
    <sheetView topLeftCell="C1" workbookViewId="0">
      <selection activeCell="L5" sqref="L5"/>
    </sheetView>
  </sheetViews>
  <sheetFormatPr defaultRowHeight="14.4" x14ac:dyDescent="0.3"/>
  <cols>
    <col min="1" max="1" width="42" bestFit="1" customWidth="1"/>
    <col min="2" max="9" width="10.6640625" customWidth="1"/>
    <col min="13" max="13" width="10.6640625" customWidth="1"/>
    <col min="14" max="14" width="20.109375" bestFit="1" customWidth="1"/>
    <col min="15" max="15" width="15.44140625" customWidth="1"/>
    <col min="16" max="16" width="11.109375" customWidth="1"/>
    <col min="17" max="17" width="13.88671875" customWidth="1"/>
    <col min="18" max="18" width="23.6640625" customWidth="1"/>
  </cols>
  <sheetData>
    <row r="1" spans="1:18" s="135" customFormat="1" x14ac:dyDescent="0.3">
      <c r="A1" s="135" t="s">
        <v>150</v>
      </c>
      <c r="H1"/>
      <c r="I1"/>
      <c r="K1" s="136"/>
      <c r="M1" s="137"/>
      <c r="N1" s="137"/>
      <c r="O1" s="137"/>
      <c r="P1" s="137"/>
      <c r="Q1" s="137"/>
      <c r="R1" s="137"/>
    </row>
    <row r="2" spans="1:18" s="138" customFormat="1" x14ac:dyDescent="0.3">
      <c r="A2" s="202" t="s">
        <v>151</v>
      </c>
      <c r="B2" s="202" t="s">
        <v>152</v>
      </c>
      <c r="C2" s="202" t="s">
        <v>153</v>
      </c>
      <c r="D2" s="203" t="s">
        <v>154</v>
      </c>
      <c r="E2" s="204"/>
      <c r="F2" s="204"/>
      <c r="G2" s="205"/>
      <c r="H2"/>
      <c r="I2"/>
      <c r="K2" s="139"/>
      <c r="M2" s="140"/>
      <c r="N2" s="140"/>
      <c r="O2" s="140"/>
      <c r="P2" s="140"/>
      <c r="Q2" s="140"/>
      <c r="R2" s="140"/>
    </row>
    <row r="3" spans="1:18" s="138" customFormat="1" ht="53.4" x14ac:dyDescent="0.3">
      <c r="A3" s="202"/>
      <c r="B3" s="202"/>
      <c r="C3" s="202"/>
      <c r="D3" s="141" t="s">
        <v>155</v>
      </c>
      <c r="E3" s="141" t="s">
        <v>156</v>
      </c>
      <c r="F3" s="141" t="s">
        <v>157</v>
      </c>
      <c r="G3" s="141" t="s">
        <v>158</v>
      </c>
      <c r="H3"/>
      <c r="I3"/>
      <c r="K3" s="142" t="s">
        <v>159</v>
      </c>
      <c r="M3" s="143" t="s">
        <v>160</v>
      </c>
      <c r="N3" s="143" t="s">
        <v>161</v>
      </c>
      <c r="O3" s="143" t="s">
        <v>162</v>
      </c>
      <c r="P3" s="143" t="s">
        <v>163</v>
      </c>
      <c r="Q3" s="143" t="s">
        <v>164</v>
      </c>
      <c r="R3" s="143" t="s">
        <v>241</v>
      </c>
    </row>
    <row r="4" spans="1:18" s="138" customFormat="1" x14ac:dyDescent="0.3">
      <c r="A4" s="144" t="s">
        <v>166</v>
      </c>
      <c r="B4" s="145">
        <v>0.56000000000000005</v>
      </c>
      <c r="C4" s="145">
        <v>1.7</v>
      </c>
      <c r="D4" s="145">
        <v>1.7</v>
      </c>
      <c r="E4" s="145">
        <v>0.84</v>
      </c>
      <c r="F4" s="145">
        <v>0.56000000000000005</v>
      </c>
      <c r="G4" s="145">
        <v>0.42</v>
      </c>
      <c r="H4"/>
      <c r="I4"/>
      <c r="K4" s="146">
        <v>4</v>
      </c>
      <c r="M4" s="147">
        <f>AVERAGEIFS(Data!$AG$2:$AG$7,Data!$F$2:$F$7, "2022 ICR")</f>
        <v>1.1111730277807255E-5</v>
      </c>
      <c r="N4" s="148" t="s">
        <v>254</v>
      </c>
      <c r="O4" s="149">
        <f>$G$4</f>
        <v>0.42</v>
      </c>
      <c r="P4" s="149">
        <f>O4*M4</f>
        <v>4.6669267166790469E-6</v>
      </c>
      <c r="Q4" s="148" t="s">
        <v>248</v>
      </c>
      <c r="R4" s="151" t="s">
        <v>255</v>
      </c>
    </row>
    <row r="5" spans="1:18" s="138" customFormat="1" x14ac:dyDescent="0.3">
      <c r="A5" s="144" t="s">
        <v>167</v>
      </c>
      <c r="B5" s="145">
        <v>1000</v>
      </c>
      <c r="C5" s="145">
        <v>3000</v>
      </c>
      <c r="D5" s="145">
        <v>3000</v>
      </c>
      <c r="E5" s="145">
        <v>1500</v>
      </c>
      <c r="F5" s="145">
        <v>1000</v>
      </c>
      <c r="G5" s="145">
        <v>750</v>
      </c>
      <c r="H5"/>
      <c r="I5"/>
      <c r="K5" s="151"/>
      <c r="M5" s="151"/>
      <c r="N5" s="151"/>
      <c r="O5" s="151"/>
      <c r="P5" s="151"/>
      <c r="Q5" s="151"/>
      <c r="R5" s="151"/>
    </row>
    <row r="6" spans="1:18" s="138" customFormat="1" x14ac:dyDescent="0.3">
      <c r="A6" s="144" t="s">
        <v>167</v>
      </c>
      <c r="B6" s="145">
        <v>1000</v>
      </c>
      <c r="C6" s="145">
        <v>3000</v>
      </c>
      <c r="D6" s="145">
        <v>3000</v>
      </c>
      <c r="E6" s="145">
        <v>1500</v>
      </c>
      <c r="F6" s="145">
        <v>1000</v>
      </c>
      <c r="G6" s="145">
        <v>750</v>
      </c>
      <c r="H6"/>
      <c r="I6"/>
      <c r="K6" s="146"/>
      <c r="M6" s="147"/>
      <c r="N6" s="148"/>
      <c r="O6" s="149"/>
      <c r="P6" s="149"/>
      <c r="Q6" s="148"/>
      <c r="R6" s="148"/>
    </row>
    <row r="7" spans="1:18" s="138" customFormat="1" x14ac:dyDescent="0.3">
      <c r="A7" s="151" t="s">
        <v>169</v>
      </c>
      <c r="B7" s="152">
        <f>$B$8+$B$9</f>
        <v>120</v>
      </c>
      <c r="C7" s="152">
        <f>$C$8+$C$9</f>
        <v>360</v>
      </c>
      <c r="D7" s="152">
        <f>$D$8+$D$9</f>
        <v>360</v>
      </c>
      <c r="E7" s="152">
        <f>$E$8+$E$9</f>
        <v>180</v>
      </c>
      <c r="F7" s="152">
        <f>$F$8+$F$9</f>
        <v>120</v>
      </c>
      <c r="G7" s="152">
        <f>$G$8+$G$9</f>
        <v>90</v>
      </c>
      <c r="H7"/>
      <c r="I7"/>
      <c r="K7" s="146"/>
      <c r="M7" s="147"/>
      <c r="N7" s="148"/>
      <c r="O7" s="147"/>
      <c r="P7" s="149"/>
      <c r="Q7" s="148"/>
      <c r="R7" s="150"/>
    </row>
    <row r="8" spans="1:18" s="138" customFormat="1" x14ac:dyDescent="0.3">
      <c r="A8" s="153" t="s">
        <v>170</v>
      </c>
      <c r="B8" s="152">
        <v>60</v>
      </c>
      <c r="C8" s="152">
        <v>180</v>
      </c>
      <c r="D8" s="152">
        <v>180</v>
      </c>
      <c r="E8" s="152">
        <v>90</v>
      </c>
      <c r="F8" s="152">
        <v>60</v>
      </c>
      <c r="G8" s="152">
        <v>45</v>
      </c>
      <c r="H8"/>
      <c r="I8"/>
      <c r="K8" s="146"/>
      <c r="M8" s="146"/>
      <c r="N8" s="148"/>
      <c r="O8" s="146"/>
      <c r="P8" s="149"/>
      <c r="Q8" s="148"/>
      <c r="R8" s="148"/>
    </row>
    <row r="9" spans="1:18" s="138" customFormat="1" x14ac:dyDescent="0.3">
      <c r="A9" s="153" t="s">
        <v>171</v>
      </c>
      <c r="B9" s="152">
        <v>60</v>
      </c>
      <c r="C9" s="152">
        <v>180</v>
      </c>
      <c r="D9" s="152">
        <v>180</v>
      </c>
      <c r="E9" s="152">
        <v>90</v>
      </c>
      <c r="F9" s="152">
        <v>60</v>
      </c>
      <c r="G9" s="152">
        <v>45</v>
      </c>
      <c r="H9"/>
      <c r="I9"/>
      <c r="K9" s="146"/>
      <c r="M9" s="146"/>
      <c r="N9" s="148"/>
      <c r="O9" s="146"/>
      <c r="P9" s="149"/>
      <c r="Q9" s="148"/>
      <c r="R9" s="148"/>
    </row>
    <row r="10" spans="1:18" s="138" customFormat="1" ht="13.2" x14ac:dyDescent="0.25">
      <c r="K10" s="140"/>
      <c r="M10" s="140"/>
      <c r="N10" s="140"/>
      <c r="O10" s="140"/>
      <c r="P10" s="140"/>
      <c r="Q10" s="140"/>
      <c r="R10" s="140"/>
    </row>
    <row r="11" spans="1:18" s="135" customFormat="1" ht="13.2" x14ac:dyDescent="0.25">
      <c r="A11" s="135" t="s">
        <v>150</v>
      </c>
      <c r="K11" s="136"/>
      <c r="M11" s="137"/>
      <c r="N11" s="137"/>
      <c r="O11" s="137"/>
      <c r="P11" s="137"/>
      <c r="Q11" s="137"/>
      <c r="R11" s="137"/>
    </row>
    <row r="12" spans="1:18" s="138" customFormat="1" ht="13.2" x14ac:dyDescent="0.25">
      <c r="B12" s="202" t="s">
        <v>172</v>
      </c>
      <c r="C12" s="203" t="s">
        <v>173</v>
      </c>
      <c r="D12" s="202" t="s">
        <v>174</v>
      </c>
      <c r="E12" s="202"/>
      <c r="F12" s="202"/>
      <c r="G12" s="202"/>
      <c r="H12" s="202"/>
      <c r="I12" s="202"/>
      <c r="K12" s="140"/>
      <c r="M12" s="140"/>
      <c r="N12" s="140"/>
      <c r="O12" s="140"/>
      <c r="P12" s="140"/>
      <c r="Q12" s="140"/>
      <c r="R12" s="140"/>
    </row>
    <row r="13" spans="1:18" s="138" customFormat="1" ht="52.8" x14ac:dyDescent="0.25">
      <c r="B13" s="202"/>
      <c r="C13" s="203"/>
      <c r="D13" s="141" t="s">
        <v>155</v>
      </c>
      <c r="E13" s="141" t="s">
        <v>156</v>
      </c>
      <c r="F13" s="141" t="s">
        <v>157</v>
      </c>
      <c r="G13" s="141" t="s">
        <v>158</v>
      </c>
      <c r="H13" s="141" t="s">
        <v>175</v>
      </c>
      <c r="I13" s="141" t="s">
        <v>176</v>
      </c>
      <c r="K13" s="142" t="s">
        <v>159</v>
      </c>
      <c r="M13" s="143" t="s">
        <v>160</v>
      </c>
      <c r="N13" s="143" t="s">
        <v>161</v>
      </c>
      <c r="O13" s="143" t="s">
        <v>162</v>
      </c>
      <c r="P13" s="143" t="s">
        <v>163</v>
      </c>
      <c r="Q13" s="143" t="s">
        <v>164</v>
      </c>
      <c r="R13" s="143" t="s">
        <v>241</v>
      </c>
    </row>
    <row r="14" spans="1:18" s="138" customFormat="1" ht="13.2" x14ac:dyDescent="0.25">
      <c r="A14" s="153" t="s">
        <v>177</v>
      </c>
      <c r="B14" s="154">
        <v>0.31</v>
      </c>
      <c r="C14" s="155">
        <v>0.92</v>
      </c>
      <c r="D14" s="154">
        <v>0.92</v>
      </c>
      <c r="E14" s="154">
        <v>0.46</v>
      </c>
      <c r="F14" s="154">
        <v>0.31</v>
      </c>
      <c r="G14" s="154">
        <v>0.23</v>
      </c>
      <c r="H14" s="154">
        <v>0.15</v>
      </c>
      <c r="I14" s="154">
        <v>0.12</v>
      </c>
      <c r="K14" s="146"/>
      <c r="M14" s="147"/>
      <c r="N14" s="148"/>
      <c r="O14" s="147"/>
      <c r="P14" s="149"/>
      <c r="Q14" s="148"/>
      <c r="R14" s="150"/>
    </row>
    <row r="15" spans="1:18" s="138" customFormat="1" ht="13.2" x14ac:dyDescent="0.25">
      <c r="A15" s="153" t="s">
        <v>178</v>
      </c>
      <c r="B15" s="156">
        <v>3.5999999999999997E-2</v>
      </c>
      <c r="C15" s="157">
        <v>0.11</v>
      </c>
      <c r="D15" s="154">
        <v>0.11</v>
      </c>
      <c r="E15" s="154">
        <v>5.5E-2</v>
      </c>
      <c r="F15" s="154">
        <v>3.6999999999999998E-2</v>
      </c>
      <c r="G15" s="154">
        <v>2.8000000000000001E-2</v>
      </c>
      <c r="H15" s="154">
        <v>1.7999999999999999E-2</v>
      </c>
      <c r="I15" s="154">
        <v>1.4E-2</v>
      </c>
      <c r="K15" s="146"/>
      <c r="M15" s="147"/>
      <c r="N15" s="148"/>
      <c r="O15" s="147"/>
      <c r="P15" s="149"/>
      <c r="Q15" s="148"/>
      <c r="R15" s="150"/>
    </row>
    <row r="17" spans="1:18" s="158" customFormat="1" x14ac:dyDescent="0.3">
      <c r="A17" s="158" t="s">
        <v>179</v>
      </c>
    </row>
    <row r="18" spans="1:18" ht="27" x14ac:dyDescent="0.3">
      <c r="B18" s="142" t="s">
        <v>180</v>
      </c>
      <c r="C18" s="142" t="s">
        <v>181</v>
      </c>
    </row>
    <row r="19" spans="1:18" s="138" customFormat="1" x14ac:dyDescent="0.3">
      <c r="A19" s="153" t="s">
        <v>182</v>
      </c>
      <c r="B19" s="152">
        <v>476</v>
      </c>
      <c r="C19" s="152">
        <f>B19*3</f>
        <v>1428</v>
      </c>
      <c r="D19"/>
      <c r="E19"/>
      <c r="F19"/>
      <c r="G19"/>
      <c r="H19"/>
      <c r="I19"/>
      <c r="K19" s="146" t="s">
        <v>183</v>
      </c>
      <c r="M19" s="147"/>
      <c r="N19" s="148"/>
      <c r="O19" s="147"/>
      <c r="P19" s="149"/>
      <c r="Q19" s="148"/>
      <c r="R19" s="150"/>
    </row>
  </sheetData>
  <sheetProtection algorithmName="SHA-512" hashValue="O6PxchLxDl5AIq9eH6CpEtbBQ+JUCH6CHFd09jRB2mxxAznE7INuCQAnY4G7qQZww/Qmb0idPuYAS7SD00p0sQ==" saltValue="XMx16TdiVpNmYdHX5dcrgg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topLeftCell="A36" zoomScale="85" zoomScaleNormal="85" workbookViewId="0">
      <selection activeCell="A40" sqref="A40"/>
    </sheetView>
  </sheetViews>
  <sheetFormatPr defaultColWidth="9.109375" defaultRowHeight="13.2" x14ac:dyDescent="0.25"/>
  <cols>
    <col min="1" max="1" width="100.33203125" style="57" customWidth="1"/>
    <col min="2" max="16384" width="9.109375" style="125"/>
  </cols>
  <sheetData>
    <row r="1" spans="1:1" x14ac:dyDescent="0.25">
      <c r="A1" s="58" t="s">
        <v>0</v>
      </c>
    </row>
    <row r="3" spans="1:1" x14ac:dyDescent="0.25">
      <c r="A3" s="58" t="s">
        <v>1</v>
      </c>
    </row>
    <row r="4" spans="1:1" x14ac:dyDescent="0.25">
      <c r="A4" s="126"/>
    </row>
    <row r="5" spans="1:1" x14ac:dyDescent="0.25">
      <c r="A5" s="58" t="s">
        <v>2</v>
      </c>
    </row>
    <row r="6" spans="1:1" x14ac:dyDescent="0.25">
      <c r="A6" s="127" t="s">
        <v>3</v>
      </c>
    </row>
    <row r="7" spans="1:1" x14ac:dyDescent="0.25">
      <c r="A7" s="126" t="s">
        <v>4</v>
      </c>
    </row>
    <row r="8" spans="1:1" x14ac:dyDescent="0.25">
      <c r="A8" s="126"/>
    </row>
    <row r="9" spans="1:1" x14ac:dyDescent="0.25">
      <c r="A9" s="127" t="s">
        <v>5</v>
      </c>
    </row>
    <row r="10" spans="1:1" ht="13.8" x14ac:dyDescent="0.3">
      <c r="A10" s="126" t="s">
        <v>6</v>
      </c>
    </row>
    <row r="11" spans="1:1" x14ac:dyDescent="0.25">
      <c r="A11" s="126" t="s">
        <v>7</v>
      </c>
    </row>
    <row r="12" spans="1:1" x14ac:dyDescent="0.25">
      <c r="A12" s="126"/>
    </row>
    <row r="13" spans="1:1" x14ac:dyDescent="0.25">
      <c r="A13" s="58" t="s">
        <v>8</v>
      </c>
    </row>
    <row r="14" spans="1:1" ht="26.4" x14ac:dyDescent="0.25">
      <c r="A14" s="126" t="s">
        <v>9</v>
      </c>
    </row>
    <row r="15" spans="1:1" x14ac:dyDescent="0.25">
      <c r="A15" s="126"/>
    </row>
    <row r="16" spans="1:1" x14ac:dyDescent="0.25">
      <c r="A16" s="58" t="s">
        <v>144</v>
      </c>
    </row>
    <row r="17" spans="1:1" x14ac:dyDescent="0.25">
      <c r="A17" s="57" t="s">
        <v>145</v>
      </c>
    </row>
    <row r="18" spans="1:1" ht="52.8" x14ac:dyDescent="0.25">
      <c r="A18" s="57" t="s">
        <v>146</v>
      </c>
    </row>
    <row r="19" spans="1:1" ht="26.4" x14ac:dyDescent="0.25">
      <c r="A19" s="126" t="s">
        <v>10</v>
      </c>
    </row>
    <row r="21" spans="1:1" ht="26.4" x14ac:dyDescent="0.25">
      <c r="A21" s="126" t="s">
        <v>11</v>
      </c>
    </row>
    <row r="23" spans="1:1" ht="26.4" x14ac:dyDescent="0.25">
      <c r="A23" s="57" t="s">
        <v>12</v>
      </c>
    </row>
    <row r="25" spans="1:1" ht="26.4" x14ac:dyDescent="0.25">
      <c r="A25" s="57" t="s">
        <v>137</v>
      </c>
    </row>
    <row r="27" spans="1:1" ht="26.4" x14ac:dyDescent="0.25">
      <c r="A27" s="57" t="s">
        <v>138</v>
      </c>
    </row>
    <row r="29" spans="1:1" ht="26.4" x14ac:dyDescent="0.25">
      <c r="A29" s="57" t="s">
        <v>139</v>
      </c>
    </row>
    <row r="31" spans="1:1" x14ac:dyDescent="0.25">
      <c r="A31" s="57" t="s">
        <v>13</v>
      </c>
    </row>
    <row r="33" spans="1:1" x14ac:dyDescent="0.25">
      <c r="A33" s="58" t="s">
        <v>14</v>
      </c>
    </row>
    <row r="34" spans="1:1" x14ac:dyDescent="0.25">
      <c r="A34" s="57" t="s">
        <v>15</v>
      </c>
    </row>
    <row r="36" spans="1:1" ht="26.4" x14ac:dyDescent="0.25">
      <c r="A36" s="126" t="s">
        <v>140</v>
      </c>
    </row>
    <row r="38" spans="1:1" x14ac:dyDescent="0.25">
      <c r="A38" s="57" t="s">
        <v>16</v>
      </c>
    </row>
    <row r="40" spans="1:1" ht="26.4" x14ac:dyDescent="0.25">
      <c r="A40" s="57" t="s">
        <v>141</v>
      </c>
    </row>
    <row r="42" spans="1:1" x14ac:dyDescent="0.25">
      <c r="A42" s="62" t="s">
        <v>17</v>
      </c>
    </row>
    <row r="43" spans="1:1" x14ac:dyDescent="0.25">
      <c r="A43" s="62"/>
    </row>
    <row r="44" spans="1:1" ht="39.6" x14ac:dyDescent="0.25">
      <c r="A44" s="62" t="s">
        <v>18</v>
      </c>
    </row>
    <row r="45" spans="1:1" x14ac:dyDescent="0.25">
      <c r="A45" s="62"/>
    </row>
    <row r="46" spans="1:1" ht="52.8" x14ac:dyDescent="0.25">
      <c r="A46" s="62" t="s">
        <v>19</v>
      </c>
    </row>
    <row r="47" spans="1:1" x14ac:dyDescent="0.25">
      <c r="A47" s="62"/>
    </row>
    <row r="48" spans="1:1" ht="52.8" x14ac:dyDescent="0.25">
      <c r="A48" s="62" t="s">
        <v>142</v>
      </c>
    </row>
    <row r="49" spans="1:1" x14ac:dyDescent="0.25">
      <c r="A49" s="62"/>
    </row>
    <row r="50" spans="1:1" ht="52.8" x14ac:dyDescent="0.25">
      <c r="A50" s="62" t="s">
        <v>143</v>
      </c>
    </row>
    <row r="51" spans="1:1" x14ac:dyDescent="0.25">
      <c r="A51" s="62"/>
    </row>
    <row r="52" spans="1:1" ht="39.6" x14ac:dyDescent="0.25">
      <c r="A52" s="62" t="s">
        <v>20</v>
      </c>
    </row>
    <row r="53" spans="1:1" x14ac:dyDescent="0.25">
      <c r="A53" s="62"/>
    </row>
    <row r="54" spans="1:1" ht="39.6" x14ac:dyDescent="0.25">
      <c r="A54" s="62" t="s">
        <v>21</v>
      </c>
    </row>
    <row r="55" spans="1:1" x14ac:dyDescent="0.25">
      <c r="A55" s="62"/>
    </row>
    <row r="56" spans="1:1" ht="39.6" x14ac:dyDescent="0.25">
      <c r="A56" s="62" t="s">
        <v>22</v>
      </c>
    </row>
    <row r="57" spans="1:1" x14ac:dyDescent="0.25">
      <c r="A57" s="62"/>
    </row>
    <row r="58" spans="1:1" ht="52.8" x14ac:dyDescent="0.25">
      <c r="A58" s="62" t="s">
        <v>23</v>
      </c>
    </row>
    <row r="59" spans="1:1" x14ac:dyDescent="0.25">
      <c r="A59" s="62"/>
    </row>
    <row r="60" spans="1:1" x14ac:dyDescent="0.25">
      <c r="A60" s="62" t="s">
        <v>24</v>
      </c>
    </row>
    <row r="61" spans="1:1" ht="13.8" x14ac:dyDescent="0.3">
      <c r="A61" s="63"/>
    </row>
    <row r="62" spans="1:1" x14ac:dyDescent="0.25">
      <c r="A62" s="57" t="s">
        <v>147</v>
      </c>
    </row>
    <row r="63" spans="1:1" ht="13.8" x14ac:dyDescent="0.3">
      <c r="A63" s="63"/>
    </row>
    <row r="64" spans="1:1" x14ac:dyDescent="0.25">
      <c r="A64" s="57" t="s">
        <v>148</v>
      </c>
    </row>
    <row r="66" spans="1:1" ht="26.4" x14ac:dyDescent="0.25">
      <c r="A66" s="57" t="s">
        <v>149</v>
      </c>
    </row>
    <row r="67" spans="1:1" ht="13.8" x14ac:dyDescent="0.3">
      <c r="A67" s="63"/>
    </row>
    <row r="68" spans="1:1" x14ac:dyDescent="0.25">
      <c r="A68" s="58" t="s">
        <v>25</v>
      </c>
    </row>
    <row r="69" spans="1:1" x14ac:dyDescent="0.25">
      <c r="A69" s="57" t="s">
        <v>26</v>
      </c>
    </row>
    <row r="70" spans="1:1" x14ac:dyDescent="0.25">
      <c r="A70" s="62" t="s">
        <v>27</v>
      </c>
    </row>
    <row r="71" spans="1:1" x14ac:dyDescent="0.25">
      <c r="A71" s="62" t="s">
        <v>28</v>
      </c>
    </row>
    <row r="72" spans="1:1" x14ac:dyDescent="0.25">
      <c r="A72" s="62" t="s">
        <v>29</v>
      </c>
    </row>
    <row r="73" spans="1:1" s="128" customFormat="1" x14ac:dyDescent="0.25">
      <c r="A73" s="62" t="s">
        <v>30</v>
      </c>
    </row>
    <row r="74" spans="1:1" s="128" customFormat="1" x14ac:dyDescent="0.25">
      <c r="A74" s="62"/>
    </row>
    <row r="75" spans="1:1" x14ac:dyDescent="0.25">
      <c r="A75" s="57" t="s">
        <v>31</v>
      </c>
    </row>
    <row r="77" spans="1:1" x14ac:dyDescent="0.25">
      <c r="A77" s="57" t="s">
        <v>32</v>
      </c>
    </row>
    <row r="78" spans="1:1" x14ac:dyDescent="0.25">
      <c r="A78" s="57" t="s">
        <v>33</v>
      </c>
    </row>
    <row r="79" spans="1:1" x14ac:dyDescent="0.25">
      <c r="A79" s="57" t="s">
        <v>34</v>
      </c>
    </row>
    <row r="80" spans="1:1" x14ac:dyDescent="0.25">
      <c r="A80" s="57" t="s">
        <v>35</v>
      </c>
    </row>
    <row r="81" spans="1:1" ht="15.6" x14ac:dyDescent="0.25">
      <c r="A81" s="57" t="s">
        <v>36</v>
      </c>
    </row>
    <row r="82" spans="1:1" x14ac:dyDescent="0.25">
      <c r="A82" s="57" t="s">
        <v>37</v>
      </c>
    </row>
    <row r="83" spans="1:1" ht="15.6" x14ac:dyDescent="0.35">
      <c r="A83" s="126" t="s">
        <v>38</v>
      </c>
    </row>
    <row r="85" spans="1:1" x14ac:dyDescent="0.25">
      <c r="A85" s="57" t="s">
        <v>39</v>
      </c>
    </row>
    <row r="87" spans="1:1" ht="26.4" x14ac:dyDescent="0.25">
      <c r="A87" s="57" t="s">
        <v>40</v>
      </c>
    </row>
  </sheetData>
  <sheetProtection algorithmName="SHA-512" hashValue="pj3Jv1Lxr6IZBQaQvRE2arFK/U6bsxj4obCkRoKLGbOV+lZ8LOJYe+WozNrGrmxF2oE1mNKTQVMUJmtVMrv89A==" saltValue="IpBbpJgoNoQcbdpqzXopV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7788-EA1E-4624-BC28-9D425DDEA6EC}">
  <dimension ref="A1:U4"/>
  <sheetViews>
    <sheetView tabSelected="1" workbookViewId="0">
      <selection activeCell="O6" sqref="O6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9" width="11.6640625" customWidth="1"/>
    <col min="21" max="21" width="22.33203125" bestFit="1" customWidth="1"/>
  </cols>
  <sheetData>
    <row r="1" spans="1:21" x14ac:dyDescent="0.3">
      <c r="A1" s="135" t="s">
        <v>210</v>
      </c>
    </row>
    <row r="2" spans="1:21" s="138" customFormat="1" ht="79.2" x14ac:dyDescent="0.25">
      <c r="A2" s="176" t="s">
        <v>224</v>
      </c>
      <c r="B2" s="176" t="s">
        <v>225</v>
      </c>
      <c r="C2" s="176" t="s">
        <v>165</v>
      </c>
      <c r="D2" s="176" t="s">
        <v>151</v>
      </c>
      <c r="E2" s="176" t="s">
        <v>226</v>
      </c>
      <c r="F2" s="176" t="s">
        <v>227</v>
      </c>
      <c r="G2" s="176" t="s">
        <v>228</v>
      </c>
      <c r="H2" s="176" t="s">
        <v>229</v>
      </c>
      <c r="I2" s="177" t="s">
        <v>230</v>
      </c>
      <c r="J2" s="178" t="s">
        <v>231</v>
      </c>
      <c r="K2" s="178" t="s">
        <v>232</v>
      </c>
      <c r="L2" s="176" t="s">
        <v>233</v>
      </c>
      <c r="M2" s="176" t="s">
        <v>234</v>
      </c>
      <c r="N2" s="176" t="s">
        <v>235</v>
      </c>
      <c r="O2" s="143" t="s">
        <v>163</v>
      </c>
      <c r="P2" s="179" t="s">
        <v>236</v>
      </c>
      <c r="Q2" s="179" t="s">
        <v>237</v>
      </c>
      <c r="R2" s="143" t="s">
        <v>238</v>
      </c>
      <c r="S2" s="143" t="s">
        <v>239</v>
      </c>
      <c r="T2" s="143" t="s">
        <v>240</v>
      </c>
      <c r="U2" s="143" t="s">
        <v>241</v>
      </c>
    </row>
    <row r="3" spans="1:21" x14ac:dyDescent="0.3">
      <c r="A3" s="196" t="s">
        <v>210</v>
      </c>
      <c r="B3" s="196" t="s">
        <v>242</v>
      </c>
      <c r="C3" s="196" t="s">
        <v>244</v>
      </c>
      <c r="D3" s="196" t="s">
        <v>243</v>
      </c>
      <c r="E3" s="198">
        <v>4</v>
      </c>
      <c r="F3" s="197" t="s">
        <v>245</v>
      </c>
      <c r="G3" s="198">
        <v>2</v>
      </c>
      <c r="H3" s="198">
        <v>2</v>
      </c>
      <c r="I3" s="198">
        <v>6</v>
      </c>
      <c r="J3" s="199">
        <f>Hg_lognormal!$F$43</f>
        <v>1.4966550703640598E-5</v>
      </c>
      <c r="K3" s="199">
        <f>Hg_lognormal!$F$44</f>
        <v>5.0163830900560934E-11</v>
      </c>
      <c r="L3" s="199">
        <f>Hg_lognormal!$D$165</f>
        <v>3.4292182445567988E-5</v>
      </c>
      <c r="M3" s="198" t="s">
        <v>248</v>
      </c>
      <c r="N3" s="198" t="s">
        <v>256</v>
      </c>
      <c r="O3" s="194">
        <f>'3xRDL'!$P$4</f>
        <v>4.6669267166790469E-6</v>
      </c>
      <c r="P3" s="194">
        <f t="shared" ref="P3:P4" si="0">IF(L3&gt;O3,ROUNDUP(L3,2-1-INT(LOG10(ABS(L3)))),ROUNDUP(O3,2-1-INT(LOG10(ABS(O3)))))</f>
        <v>3.4999999999999997E-5</v>
      </c>
      <c r="Q3" s="198" t="s">
        <v>233</v>
      </c>
      <c r="R3" s="195">
        <f t="shared" ref="R3:R4" si="1">P3/J3</f>
        <v>2.3385481860884809</v>
      </c>
      <c r="S3" s="198" t="str">
        <f t="shared" ref="S3:S4" si="2">IF(I3&lt;7,"Limited","Not Limited")</f>
        <v>Limited</v>
      </c>
      <c r="T3" s="196"/>
      <c r="U3" s="200" t="s">
        <v>257</v>
      </c>
    </row>
    <row r="4" spans="1:21" x14ac:dyDescent="0.3">
      <c r="A4" s="151" t="s">
        <v>210</v>
      </c>
      <c r="B4" s="151" t="s">
        <v>246</v>
      </c>
      <c r="C4" s="151" t="s">
        <v>244</v>
      </c>
      <c r="D4" s="151" t="s">
        <v>243</v>
      </c>
      <c r="E4" s="148">
        <v>4</v>
      </c>
      <c r="F4" s="182" t="s">
        <v>247</v>
      </c>
      <c r="G4" s="148">
        <v>2</v>
      </c>
      <c r="H4" s="148">
        <v>1</v>
      </c>
      <c r="I4" s="148">
        <v>3</v>
      </c>
      <c r="J4" s="152">
        <f>Hg_BestSource!$B$74</f>
        <v>8.9735886016688854E-6</v>
      </c>
      <c r="K4" s="152">
        <f>Hg_BestSource!$D$79</f>
        <v>1.4212911608889365E-13</v>
      </c>
      <c r="L4" s="152">
        <f>Hg_BestSource!$F$107</f>
        <v>1.1117413836170673E-5</v>
      </c>
      <c r="M4" s="148" t="s">
        <v>248</v>
      </c>
      <c r="N4" s="148" t="s">
        <v>253</v>
      </c>
      <c r="O4" s="180">
        <f>'3xRDL'!$P$4</f>
        <v>4.6669267166790469E-6</v>
      </c>
      <c r="P4" s="180">
        <f t="shared" si="0"/>
        <v>1.2E-5</v>
      </c>
      <c r="Q4" s="148" t="s">
        <v>233</v>
      </c>
      <c r="R4" s="181">
        <f t="shared" si="1"/>
        <v>1.3372576493832435</v>
      </c>
      <c r="S4" s="148" t="str">
        <f t="shared" si="2"/>
        <v>Limited</v>
      </c>
      <c r="T4" s="151" t="str">
        <f t="shared" ref="T4" si="3">IF(P4&gt;P3,"Issue","No Issue")</f>
        <v>No Issue</v>
      </c>
      <c r="U4" s="201" t="s">
        <v>257</v>
      </c>
    </row>
  </sheetData>
  <sheetProtection algorithmName="SHA-512" hashValue="G+RXEI++XMEFsZ6C4uBYn/PQxt0JddY3BzhCMaN6yli0L25OsY+Vypv54HCP5s8vRSUpc10WosiFWH4zZlVmMQ==" saltValue="lE6RwxSJAHXkIMbbwSGv6Q==" spinCount="100000" sheet="1" objects="1" scenarios="1"/>
  <conditionalFormatting sqref="R3:R4">
    <cfRule type="cellIs" dxfId="0" priority="4" operator="greaterThan">
      <formula>15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C2" sqref="C2"/>
    </sheetView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8" customWidth="1"/>
    <col min="5" max="5" width="19" bestFit="1" customWidth="1"/>
    <col min="6" max="6" width="18.10937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1"/>
      <c r="B1" s="93" t="s">
        <v>41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H1" s="108" t="s">
        <v>42</v>
      </c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</row>
    <row r="2" spans="1:63" ht="92.4" x14ac:dyDescent="0.3">
      <c r="A2" s="52" t="s">
        <v>43</v>
      </c>
      <c r="B2" s="105" t="s">
        <v>252</v>
      </c>
      <c r="C2" s="105" t="s">
        <v>251</v>
      </c>
      <c r="D2" s="105"/>
      <c r="E2" s="105"/>
      <c r="F2" s="105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H2" s="105" t="str">
        <f>IF(B2&gt;0,B2,"")</f>
        <v>CC-BurnsHarbor-IN_Windbox Scrubber</v>
      </c>
      <c r="AI2" s="105" t="str">
        <f t="shared" ref="AI2:BK2" si="0">IF(C2&gt;0,C2,"")</f>
        <v>USS-Gary-IN_Sinter Plant Windbox Stack No. 2</v>
      </c>
      <c r="AJ2" s="105" t="str">
        <f t="shared" si="0"/>
        <v/>
      </c>
      <c r="AK2" s="105" t="str">
        <f t="shared" si="0"/>
        <v/>
      </c>
      <c r="AL2" s="105" t="str">
        <f t="shared" si="0"/>
        <v/>
      </c>
      <c r="AM2" s="105" t="str">
        <f t="shared" si="0"/>
        <v/>
      </c>
      <c r="AN2" s="105" t="str">
        <f t="shared" si="0"/>
        <v/>
      </c>
      <c r="AO2" s="105" t="str">
        <f t="shared" si="0"/>
        <v/>
      </c>
      <c r="AP2" s="105" t="str">
        <f t="shared" si="0"/>
        <v/>
      </c>
      <c r="AQ2" s="105" t="str">
        <f t="shared" si="0"/>
        <v/>
      </c>
      <c r="AR2" s="105" t="str">
        <f t="shared" si="0"/>
        <v/>
      </c>
      <c r="AS2" s="105" t="str">
        <f t="shared" si="0"/>
        <v/>
      </c>
      <c r="AT2" s="105" t="str">
        <f t="shared" si="0"/>
        <v/>
      </c>
      <c r="AU2" s="105" t="str">
        <f t="shared" si="0"/>
        <v/>
      </c>
      <c r="AV2" s="105" t="str">
        <f t="shared" si="0"/>
        <v/>
      </c>
      <c r="AW2" s="105" t="str">
        <f t="shared" si="0"/>
        <v/>
      </c>
      <c r="AX2" s="105" t="str">
        <f t="shared" si="0"/>
        <v/>
      </c>
      <c r="AY2" s="105" t="str">
        <f t="shared" si="0"/>
        <v/>
      </c>
      <c r="AZ2" s="105" t="str">
        <f t="shared" si="0"/>
        <v/>
      </c>
      <c r="BA2" s="105" t="str">
        <f t="shared" si="0"/>
        <v/>
      </c>
      <c r="BB2" s="105" t="str">
        <f t="shared" si="0"/>
        <v/>
      </c>
      <c r="BC2" s="105" t="str">
        <f t="shared" si="0"/>
        <v/>
      </c>
      <c r="BD2" s="105" t="str">
        <f t="shared" si="0"/>
        <v/>
      </c>
      <c r="BE2" s="105" t="str">
        <f t="shared" si="0"/>
        <v/>
      </c>
      <c r="BF2" s="105" t="str">
        <f t="shared" si="0"/>
        <v/>
      </c>
      <c r="BG2" s="105" t="str">
        <f t="shared" si="0"/>
        <v/>
      </c>
      <c r="BH2" s="105" t="str">
        <f t="shared" si="0"/>
        <v/>
      </c>
      <c r="BI2" s="105" t="str">
        <f t="shared" si="0"/>
        <v/>
      </c>
      <c r="BJ2" s="105" t="str">
        <f t="shared" si="0"/>
        <v/>
      </c>
      <c r="BK2" s="105" t="str">
        <f t="shared" si="0"/>
        <v/>
      </c>
    </row>
    <row r="3" spans="1:63" x14ac:dyDescent="0.3">
      <c r="A3" s="85">
        <v>1</v>
      </c>
      <c r="B3" s="188">
        <v>1.6206884402635382E-5</v>
      </c>
      <c r="C3" s="188">
        <v>9.1879350348027827E-6</v>
      </c>
      <c r="D3" s="67"/>
      <c r="E3" s="67"/>
      <c r="F3" s="67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115"/>
      <c r="AG3" s="115"/>
      <c r="AH3" s="67">
        <f>IF(B3&gt;0,LN(B3),"")</f>
        <v>-11.03007444287155</v>
      </c>
      <c r="AI3" s="67">
        <f t="shared" ref="AI3:AX18" si="1">IF(C3&gt;0,LN(C3),"")</f>
        <v>-11.597619343819495</v>
      </c>
      <c r="AJ3" s="67" t="str">
        <f t="shared" si="1"/>
        <v/>
      </c>
      <c r="AK3" s="67" t="str">
        <f t="shared" si="1"/>
        <v/>
      </c>
      <c r="AL3" s="67" t="str">
        <f t="shared" si="1"/>
        <v/>
      </c>
      <c r="AM3" s="67" t="str">
        <f t="shared" si="1"/>
        <v/>
      </c>
      <c r="AN3" s="67" t="str">
        <f t="shared" si="1"/>
        <v/>
      </c>
      <c r="AO3" s="67" t="str">
        <f t="shared" si="1"/>
        <v/>
      </c>
      <c r="AP3" s="67" t="str">
        <f t="shared" si="1"/>
        <v/>
      </c>
      <c r="AQ3" s="67" t="str">
        <f t="shared" si="1"/>
        <v/>
      </c>
      <c r="AR3" s="67" t="str">
        <f t="shared" si="1"/>
        <v/>
      </c>
      <c r="AS3" s="67" t="str">
        <f t="shared" si="1"/>
        <v/>
      </c>
      <c r="AT3" s="67" t="str">
        <f t="shared" si="1"/>
        <v/>
      </c>
      <c r="AU3" s="67" t="str">
        <f t="shared" si="1"/>
        <v/>
      </c>
      <c r="AV3" s="67" t="str">
        <f t="shared" si="1"/>
        <v/>
      </c>
      <c r="AW3" s="67" t="str">
        <f t="shared" si="1"/>
        <v/>
      </c>
      <c r="AX3" s="67" t="str">
        <f t="shared" si="1"/>
        <v/>
      </c>
      <c r="AY3" s="67" t="str">
        <f t="shared" ref="AY3:BK22" si="2">IF(S3&gt;0,LN(S3),"")</f>
        <v/>
      </c>
      <c r="AZ3" s="67" t="str">
        <f t="shared" si="2"/>
        <v/>
      </c>
      <c r="BA3" s="67" t="str">
        <f t="shared" si="2"/>
        <v/>
      </c>
      <c r="BB3" s="67" t="str">
        <f t="shared" si="2"/>
        <v/>
      </c>
      <c r="BC3" s="67" t="str">
        <f t="shared" si="2"/>
        <v/>
      </c>
      <c r="BD3" s="67" t="str">
        <f t="shared" si="2"/>
        <v/>
      </c>
      <c r="BE3" s="67" t="str">
        <f t="shared" si="2"/>
        <v/>
      </c>
      <c r="BF3" s="67" t="str">
        <f t="shared" si="2"/>
        <v/>
      </c>
      <c r="BG3" s="67" t="str">
        <f t="shared" si="2"/>
        <v/>
      </c>
      <c r="BH3" s="67" t="str">
        <f t="shared" si="2"/>
        <v/>
      </c>
      <c r="BI3" s="67" t="str">
        <f t="shared" si="2"/>
        <v/>
      </c>
      <c r="BJ3" s="67" t="str">
        <f t="shared" si="2"/>
        <v/>
      </c>
      <c r="BK3" s="67" t="str">
        <f t="shared" si="2"/>
        <v/>
      </c>
    </row>
    <row r="4" spans="1:63" x14ac:dyDescent="0.3">
      <c r="A4" s="85">
        <v>2</v>
      </c>
      <c r="B4" s="188">
        <v>2.2574212724331237E-5</v>
      </c>
      <c r="C4" s="188">
        <v>9.1945477075588607E-6</v>
      </c>
      <c r="D4" s="67"/>
      <c r="E4" s="67"/>
      <c r="F4" s="67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115"/>
      <c r="AG4" s="115"/>
      <c r="AH4" s="67">
        <f t="shared" ref="AH4:AW33" si="3">IF(B4&gt;0,LN(B4),"")</f>
        <v>-10.698702333053106</v>
      </c>
      <c r="AI4" s="67">
        <f t="shared" si="1"/>
        <v>-11.596899890072796</v>
      </c>
      <c r="AJ4" s="67" t="str">
        <f t="shared" si="1"/>
        <v/>
      </c>
      <c r="AK4" s="67" t="str">
        <f t="shared" si="1"/>
        <v/>
      </c>
      <c r="AL4" s="67" t="str">
        <f t="shared" si="1"/>
        <v/>
      </c>
      <c r="AM4" s="67" t="str">
        <f t="shared" si="1"/>
        <v/>
      </c>
      <c r="AN4" s="67" t="str">
        <f t="shared" si="1"/>
        <v/>
      </c>
      <c r="AO4" s="67" t="str">
        <f t="shared" si="1"/>
        <v/>
      </c>
      <c r="AP4" s="67" t="str">
        <f t="shared" si="1"/>
        <v/>
      </c>
      <c r="AQ4" s="67" t="str">
        <f t="shared" si="1"/>
        <v/>
      </c>
      <c r="AR4" s="67" t="str">
        <f t="shared" si="1"/>
        <v/>
      </c>
      <c r="AS4" s="67" t="str">
        <f t="shared" si="1"/>
        <v/>
      </c>
      <c r="AT4" s="67" t="str">
        <f t="shared" si="1"/>
        <v/>
      </c>
      <c r="AU4" s="67" t="str">
        <f t="shared" si="1"/>
        <v/>
      </c>
      <c r="AV4" s="67" t="str">
        <f t="shared" si="1"/>
        <v/>
      </c>
      <c r="AW4" s="67" t="str">
        <f t="shared" si="1"/>
        <v/>
      </c>
      <c r="AX4" s="67" t="str">
        <f t="shared" si="1"/>
        <v/>
      </c>
      <c r="AY4" s="67" t="str">
        <f t="shared" si="2"/>
        <v/>
      </c>
      <c r="AZ4" s="67" t="str">
        <f t="shared" si="2"/>
        <v/>
      </c>
      <c r="BA4" s="67" t="str">
        <f t="shared" si="2"/>
        <v/>
      </c>
      <c r="BB4" s="67" t="str">
        <f t="shared" si="2"/>
        <v/>
      </c>
      <c r="BC4" s="67" t="str">
        <f t="shared" si="2"/>
        <v/>
      </c>
      <c r="BD4" s="67" t="str">
        <f t="shared" si="2"/>
        <v/>
      </c>
      <c r="BE4" s="67" t="str">
        <f t="shared" si="2"/>
        <v/>
      </c>
      <c r="BF4" s="67" t="str">
        <f t="shared" si="2"/>
        <v/>
      </c>
      <c r="BG4" s="67" t="str">
        <f t="shared" si="2"/>
        <v/>
      </c>
      <c r="BH4" s="67" t="str">
        <f t="shared" si="2"/>
        <v/>
      </c>
      <c r="BI4" s="67" t="str">
        <f t="shared" si="2"/>
        <v/>
      </c>
      <c r="BJ4" s="67" t="str">
        <f t="shared" si="2"/>
        <v/>
      </c>
      <c r="BK4" s="67" t="str">
        <f t="shared" si="2"/>
        <v/>
      </c>
    </row>
    <row r="5" spans="1:63" x14ac:dyDescent="0.3">
      <c r="A5" s="85">
        <v>3</v>
      </c>
      <c r="B5" s="188">
        <v>2.409744128987031E-5</v>
      </c>
      <c r="C5" s="188">
        <v>8.5382830626450112E-6</v>
      </c>
      <c r="D5" s="67"/>
      <c r="E5" s="67"/>
      <c r="F5" s="67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115"/>
      <c r="AG5" s="115"/>
      <c r="AH5" s="67">
        <f t="shared" si="3"/>
        <v>-10.633404893648956</v>
      </c>
      <c r="AI5" s="67">
        <f t="shared" si="1"/>
        <v>-11.670950616905046</v>
      </c>
      <c r="AJ5" s="67" t="str">
        <f t="shared" si="1"/>
        <v/>
      </c>
      <c r="AK5" s="67" t="str">
        <f t="shared" si="1"/>
        <v/>
      </c>
      <c r="AL5" s="67" t="str">
        <f t="shared" si="1"/>
        <v/>
      </c>
      <c r="AM5" s="67" t="str">
        <f t="shared" si="1"/>
        <v/>
      </c>
      <c r="AN5" s="67" t="str">
        <f t="shared" si="1"/>
        <v/>
      </c>
      <c r="AO5" s="67" t="str">
        <f t="shared" si="1"/>
        <v/>
      </c>
      <c r="AP5" s="67" t="str">
        <f t="shared" si="1"/>
        <v/>
      </c>
      <c r="AQ5" s="67" t="str">
        <f t="shared" si="1"/>
        <v/>
      </c>
      <c r="AR5" s="67" t="str">
        <f t="shared" si="1"/>
        <v/>
      </c>
      <c r="AS5" s="67" t="str">
        <f t="shared" si="1"/>
        <v/>
      </c>
      <c r="AT5" s="67" t="str">
        <f t="shared" si="1"/>
        <v/>
      </c>
      <c r="AU5" s="67" t="str">
        <f t="shared" si="1"/>
        <v/>
      </c>
      <c r="AV5" s="67" t="str">
        <f t="shared" si="1"/>
        <v/>
      </c>
      <c r="AW5" s="67" t="str">
        <f t="shared" si="1"/>
        <v/>
      </c>
      <c r="AX5" s="67" t="str">
        <f t="shared" si="1"/>
        <v/>
      </c>
      <c r="AY5" s="67" t="str">
        <f t="shared" si="2"/>
        <v/>
      </c>
      <c r="AZ5" s="67" t="str">
        <f t="shared" si="2"/>
        <v/>
      </c>
      <c r="BA5" s="67" t="str">
        <f t="shared" si="2"/>
        <v/>
      </c>
      <c r="BB5" s="67" t="str">
        <f t="shared" si="2"/>
        <v/>
      </c>
      <c r="BC5" s="67" t="str">
        <f t="shared" si="2"/>
        <v/>
      </c>
      <c r="BD5" s="67" t="str">
        <f t="shared" si="2"/>
        <v/>
      </c>
      <c r="BE5" s="67" t="str">
        <f t="shared" si="2"/>
        <v/>
      </c>
      <c r="BF5" s="67" t="str">
        <f t="shared" si="2"/>
        <v/>
      </c>
      <c r="BG5" s="67" t="str">
        <f t="shared" si="2"/>
        <v/>
      </c>
      <c r="BH5" s="67" t="str">
        <f t="shared" si="2"/>
        <v/>
      </c>
      <c r="BI5" s="67" t="str">
        <f t="shared" si="2"/>
        <v/>
      </c>
      <c r="BJ5" s="67" t="str">
        <f t="shared" si="2"/>
        <v/>
      </c>
      <c r="BK5" s="67" t="str">
        <f t="shared" si="2"/>
        <v/>
      </c>
    </row>
    <row r="6" spans="1:63" x14ac:dyDescent="0.3">
      <c r="A6" s="85">
        <v>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115"/>
      <c r="AG6" s="115"/>
      <c r="AH6" s="67" t="str">
        <f t="shared" si="3"/>
        <v/>
      </c>
      <c r="AI6" s="67" t="str">
        <f t="shared" si="1"/>
        <v/>
      </c>
      <c r="AJ6" s="67" t="str">
        <f t="shared" si="1"/>
        <v/>
      </c>
      <c r="AK6" s="67" t="str">
        <f t="shared" si="1"/>
        <v/>
      </c>
      <c r="AL6" s="67" t="str">
        <f t="shared" si="1"/>
        <v/>
      </c>
      <c r="AM6" s="67" t="str">
        <f t="shared" si="1"/>
        <v/>
      </c>
      <c r="AN6" s="67" t="str">
        <f t="shared" si="1"/>
        <v/>
      </c>
      <c r="AO6" s="67" t="str">
        <f t="shared" si="1"/>
        <v/>
      </c>
      <c r="AP6" s="67" t="str">
        <f t="shared" si="1"/>
        <v/>
      </c>
      <c r="AQ6" s="67" t="str">
        <f t="shared" si="1"/>
        <v/>
      </c>
      <c r="AR6" s="67" t="str">
        <f t="shared" si="1"/>
        <v/>
      </c>
      <c r="AS6" s="67" t="str">
        <f t="shared" si="1"/>
        <v/>
      </c>
      <c r="AT6" s="67" t="str">
        <f t="shared" si="1"/>
        <v/>
      </c>
      <c r="AU6" s="67" t="str">
        <f t="shared" si="1"/>
        <v/>
      </c>
      <c r="AV6" s="67" t="str">
        <f t="shared" si="1"/>
        <v/>
      </c>
      <c r="AW6" s="67" t="str">
        <f t="shared" si="1"/>
        <v/>
      </c>
      <c r="AX6" s="67" t="str">
        <f t="shared" si="1"/>
        <v/>
      </c>
      <c r="AY6" s="67" t="str">
        <f t="shared" si="2"/>
        <v/>
      </c>
      <c r="AZ6" s="67" t="str">
        <f t="shared" si="2"/>
        <v/>
      </c>
      <c r="BA6" s="67" t="str">
        <f t="shared" si="2"/>
        <v/>
      </c>
      <c r="BB6" s="67" t="str">
        <f t="shared" si="2"/>
        <v/>
      </c>
      <c r="BC6" s="67" t="str">
        <f t="shared" si="2"/>
        <v/>
      </c>
      <c r="BD6" s="67" t="str">
        <f t="shared" si="2"/>
        <v/>
      </c>
      <c r="BE6" s="67" t="str">
        <f t="shared" si="2"/>
        <v/>
      </c>
      <c r="BF6" s="67" t="str">
        <f t="shared" si="2"/>
        <v/>
      </c>
      <c r="BG6" s="67" t="str">
        <f t="shared" si="2"/>
        <v/>
      </c>
      <c r="BH6" s="67" t="str">
        <f t="shared" si="2"/>
        <v/>
      </c>
      <c r="BI6" s="67" t="str">
        <f t="shared" si="2"/>
        <v/>
      </c>
      <c r="BJ6" s="67" t="str">
        <f t="shared" si="2"/>
        <v/>
      </c>
      <c r="BK6" s="67" t="str">
        <f t="shared" si="2"/>
        <v/>
      </c>
    </row>
    <row r="7" spans="1:63" x14ac:dyDescent="0.3">
      <c r="A7" s="85">
        <v>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115"/>
      <c r="AG7" s="115"/>
      <c r="AH7" s="67" t="str">
        <f t="shared" si="3"/>
        <v/>
      </c>
      <c r="AI7" s="67" t="str">
        <f t="shared" si="1"/>
        <v/>
      </c>
      <c r="AJ7" s="67" t="str">
        <f t="shared" si="1"/>
        <v/>
      </c>
      <c r="AK7" s="67" t="str">
        <f t="shared" si="1"/>
        <v/>
      </c>
      <c r="AL7" s="67" t="str">
        <f t="shared" si="1"/>
        <v/>
      </c>
      <c r="AM7" s="67" t="str">
        <f t="shared" si="1"/>
        <v/>
      </c>
      <c r="AN7" s="67" t="str">
        <f t="shared" si="1"/>
        <v/>
      </c>
      <c r="AO7" s="67" t="str">
        <f t="shared" si="1"/>
        <v/>
      </c>
      <c r="AP7" s="67" t="str">
        <f t="shared" si="1"/>
        <v/>
      </c>
      <c r="AQ7" s="67" t="str">
        <f t="shared" si="1"/>
        <v/>
      </c>
      <c r="AR7" s="67" t="str">
        <f t="shared" si="1"/>
        <v/>
      </c>
      <c r="AS7" s="67" t="str">
        <f t="shared" si="1"/>
        <v/>
      </c>
      <c r="AT7" s="67" t="str">
        <f t="shared" si="1"/>
        <v/>
      </c>
      <c r="AU7" s="67" t="str">
        <f t="shared" si="1"/>
        <v/>
      </c>
      <c r="AV7" s="67" t="str">
        <f t="shared" si="1"/>
        <v/>
      </c>
      <c r="AW7" s="67" t="str">
        <f t="shared" si="1"/>
        <v/>
      </c>
      <c r="AX7" s="67" t="str">
        <f t="shared" si="1"/>
        <v/>
      </c>
      <c r="AY7" s="67" t="str">
        <f t="shared" si="2"/>
        <v/>
      </c>
      <c r="AZ7" s="67" t="str">
        <f t="shared" si="2"/>
        <v/>
      </c>
      <c r="BA7" s="67" t="str">
        <f t="shared" si="2"/>
        <v/>
      </c>
      <c r="BB7" s="67" t="str">
        <f t="shared" si="2"/>
        <v/>
      </c>
      <c r="BC7" s="67" t="str">
        <f t="shared" si="2"/>
        <v/>
      </c>
      <c r="BD7" s="67" t="str">
        <f t="shared" si="2"/>
        <v/>
      </c>
      <c r="BE7" s="67" t="str">
        <f t="shared" si="2"/>
        <v/>
      </c>
      <c r="BF7" s="67" t="str">
        <f t="shared" si="2"/>
        <v/>
      </c>
      <c r="BG7" s="67" t="str">
        <f t="shared" si="2"/>
        <v/>
      </c>
      <c r="BH7" s="67" t="str">
        <f t="shared" si="2"/>
        <v/>
      </c>
      <c r="BI7" s="67" t="str">
        <f t="shared" si="2"/>
        <v/>
      </c>
      <c r="BJ7" s="67" t="str">
        <f t="shared" si="2"/>
        <v/>
      </c>
      <c r="BK7" s="67" t="str">
        <f t="shared" si="2"/>
        <v/>
      </c>
    </row>
    <row r="8" spans="1:63" x14ac:dyDescent="0.3">
      <c r="A8" s="85">
        <v>6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115"/>
      <c r="AG8" s="115"/>
      <c r="AH8" s="67" t="str">
        <f t="shared" si="3"/>
        <v/>
      </c>
      <c r="AI8" s="67" t="str">
        <f t="shared" si="1"/>
        <v/>
      </c>
      <c r="AJ8" s="67" t="str">
        <f t="shared" si="1"/>
        <v/>
      </c>
      <c r="AK8" s="67" t="str">
        <f t="shared" si="1"/>
        <v/>
      </c>
      <c r="AL8" s="67" t="str">
        <f t="shared" si="1"/>
        <v/>
      </c>
      <c r="AM8" s="67" t="str">
        <f t="shared" si="1"/>
        <v/>
      </c>
      <c r="AN8" s="67" t="str">
        <f t="shared" si="1"/>
        <v/>
      </c>
      <c r="AO8" s="67" t="str">
        <f t="shared" si="1"/>
        <v/>
      </c>
      <c r="AP8" s="67" t="str">
        <f t="shared" si="1"/>
        <v/>
      </c>
      <c r="AQ8" s="67" t="str">
        <f t="shared" si="1"/>
        <v/>
      </c>
      <c r="AR8" s="67" t="str">
        <f t="shared" si="1"/>
        <v/>
      </c>
      <c r="AS8" s="67" t="str">
        <f t="shared" si="1"/>
        <v/>
      </c>
      <c r="AT8" s="67" t="str">
        <f t="shared" si="1"/>
        <v/>
      </c>
      <c r="AU8" s="67" t="str">
        <f t="shared" si="1"/>
        <v/>
      </c>
      <c r="AV8" s="67" t="str">
        <f t="shared" si="1"/>
        <v/>
      </c>
      <c r="AW8" s="67" t="str">
        <f t="shared" si="1"/>
        <v/>
      </c>
      <c r="AX8" s="67" t="str">
        <f t="shared" si="1"/>
        <v/>
      </c>
      <c r="AY8" s="67" t="str">
        <f t="shared" si="2"/>
        <v/>
      </c>
      <c r="AZ8" s="67" t="str">
        <f t="shared" si="2"/>
        <v/>
      </c>
      <c r="BA8" s="67" t="str">
        <f t="shared" si="2"/>
        <v/>
      </c>
      <c r="BB8" s="67" t="str">
        <f t="shared" si="2"/>
        <v/>
      </c>
      <c r="BC8" s="67" t="str">
        <f t="shared" si="2"/>
        <v/>
      </c>
      <c r="BD8" s="67" t="str">
        <f t="shared" si="2"/>
        <v/>
      </c>
      <c r="BE8" s="67" t="str">
        <f t="shared" si="2"/>
        <v/>
      </c>
      <c r="BF8" s="67" t="str">
        <f t="shared" si="2"/>
        <v/>
      </c>
      <c r="BG8" s="67" t="str">
        <f t="shared" si="2"/>
        <v/>
      </c>
      <c r="BH8" s="67" t="str">
        <f t="shared" si="2"/>
        <v/>
      </c>
      <c r="BI8" s="67" t="str">
        <f t="shared" si="2"/>
        <v/>
      </c>
      <c r="BJ8" s="67" t="str">
        <f t="shared" si="2"/>
        <v/>
      </c>
      <c r="BK8" s="67" t="str">
        <f t="shared" si="2"/>
        <v/>
      </c>
    </row>
    <row r="9" spans="1:63" x14ac:dyDescent="0.3">
      <c r="A9" s="85">
        <v>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115"/>
      <c r="AG9" s="115"/>
      <c r="AH9" s="67" t="str">
        <f t="shared" si="3"/>
        <v/>
      </c>
      <c r="AI9" s="67" t="str">
        <f t="shared" si="1"/>
        <v/>
      </c>
      <c r="AJ9" s="67" t="str">
        <f t="shared" si="1"/>
        <v/>
      </c>
      <c r="AK9" s="67" t="str">
        <f t="shared" si="1"/>
        <v/>
      </c>
      <c r="AL9" s="67" t="str">
        <f t="shared" si="1"/>
        <v/>
      </c>
      <c r="AM9" s="67" t="str">
        <f t="shared" si="1"/>
        <v/>
      </c>
      <c r="AN9" s="67" t="str">
        <f t="shared" si="1"/>
        <v/>
      </c>
      <c r="AO9" s="67" t="str">
        <f t="shared" si="1"/>
        <v/>
      </c>
      <c r="AP9" s="67" t="str">
        <f t="shared" si="1"/>
        <v/>
      </c>
      <c r="AQ9" s="67" t="str">
        <f t="shared" si="1"/>
        <v/>
      </c>
      <c r="AR9" s="67" t="str">
        <f t="shared" si="1"/>
        <v/>
      </c>
      <c r="AS9" s="67" t="str">
        <f t="shared" si="1"/>
        <v/>
      </c>
      <c r="AT9" s="67" t="str">
        <f t="shared" si="1"/>
        <v/>
      </c>
      <c r="AU9" s="67" t="str">
        <f t="shared" si="1"/>
        <v/>
      </c>
      <c r="AV9" s="67" t="str">
        <f t="shared" si="1"/>
        <v/>
      </c>
      <c r="AW9" s="67" t="str">
        <f t="shared" si="1"/>
        <v/>
      </c>
      <c r="AX9" s="67" t="str">
        <f t="shared" si="1"/>
        <v/>
      </c>
      <c r="AY9" s="67" t="str">
        <f t="shared" si="2"/>
        <v/>
      </c>
      <c r="AZ9" s="67" t="str">
        <f t="shared" si="2"/>
        <v/>
      </c>
      <c r="BA9" s="67" t="str">
        <f t="shared" si="2"/>
        <v/>
      </c>
      <c r="BB9" s="67" t="str">
        <f t="shared" si="2"/>
        <v/>
      </c>
      <c r="BC9" s="67" t="str">
        <f t="shared" si="2"/>
        <v/>
      </c>
      <c r="BD9" s="67" t="str">
        <f t="shared" si="2"/>
        <v/>
      </c>
      <c r="BE9" s="67" t="str">
        <f t="shared" si="2"/>
        <v/>
      </c>
      <c r="BF9" s="67" t="str">
        <f t="shared" si="2"/>
        <v/>
      </c>
      <c r="BG9" s="67" t="str">
        <f t="shared" si="2"/>
        <v/>
      </c>
      <c r="BH9" s="67" t="str">
        <f t="shared" si="2"/>
        <v/>
      </c>
      <c r="BI9" s="67" t="str">
        <f t="shared" si="2"/>
        <v/>
      </c>
      <c r="BJ9" s="67" t="str">
        <f t="shared" si="2"/>
        <v/>
      </c>
      <c r="BK9" s="67" t="str">
        <f t="shared" si="2"/>
        <v/>
      </c>
    </row>
    <row r="10" spans="1:63" x14ac:dyDescent="0.3">
      <c r="A10" s="85">
        <v>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115"/>
      <c r="AG10" s="115"/>
      <c r="AH10" s="67" t="str">
        <f t="shared" si="3"/>
        <v/>
      </c>
      <c r="AI10" s="67" t="str">
        <f t="shared" si="1"/>
        <v/>
      </c>
      <c r="AJ10" s="67" t="str">
        <f t="shared" si="1"/>
        <v/>
      </c>
      <c r="AK10" s="67" t="str">
        <f t="shared" si="1"/>
        <v/>
      </c>
      <c r="AL10" s="67" t="str">
        <f t="shared" si="1"/>
        <v/>
      </c>
      <c r="AM10" s="67" t="str">
        <f t="shared" si="1"/>
        <v/>
      </c>
      <c r="AN10" s="67" t="str">
        <f t="shared" si="1"/>
        <v/>
      </c>
      <c r="AO10" s="67" t="str">
        <f t="shared" si="1"/>
        <v/>
      </c>
      <c r="AP10" s="67" t="str">
        <f t="shared" si="1"/>
        <v/>
      </c>
      <c r="AQ10" s="67" t="str">
        <f t="shared" si="1"/>
        <v/>
      </c>
      <c r="AR10" s="67" t="str">
        <f t="shared" si="1"/>
        <v/>
      </c>
      <c r="AS10" s="67" t="str">
        <f t="shared" si="1"/>
        <v/>
      </c>
      <c r="AT10" s="67" t="str">
        <f t="shared" si="1"/>
        <v/>
      </c>
      <c r="AU10" s="67" t="str">
        <f t="shared" si="1"/>
        <v/>
      </c>
      <c r="AV10" s="67" t="str">
        <f t="shared" si="1"/>
        <v/>
      </c>
      <c r="AW10" s="67" t="str">
        <f t="shared" si="1"/>
        <v/>
      </c>
      <c r="AX10" s="67" t="str">
        <f t="shared" si="1"/>
        <v/>
      </c>
      <c r="AY10" s="67" t="str">
        <f t="shared" si="2"/>
        <v/>
      </c>
      <c r="AZ10" s="67" t="str">
        <f t="shared" si="2"/>
        <v/>
      </c>
      <c r="BA10" s="67" t="str">
        <f t="shared" si="2"/>
        <v/>
      </c>
      <c r="BB10" s="67" t="str">
        <f t="shared" si="2"/>
        <v/>
      </c>
      <c r="BC10" s="67" t="str">
        <f t="shared" si="2"/>
        <v/>
      </c>
      <c r="BD10" s="67" t="str">
        <f t="shared" si="2"/>
        <v/>
      </c>
      <c r="BE10" s="67" t="str">
        <f t="shared" si="2"/>
        <v/>
      </c>
      <c r="BF10" s="67" t="str">
        <f t="shared" si="2"/>
        <v/>
      </c>
      <c r="BG10" s="67" t="str">
        <f t="shared" si="2"/>
        <v/>
      </c>
      <c r="BH10" s="67" t="str">
        <f t="shared" si="2"/>
        <v/>
      </c>
      <c r="BI10" s="67" t="str">
        <f t="shared" si="2"/>
        <v/>
      </c>
      <c r="BJ10" s="67" t="str">
        <f t="shared" si="2"/>
        <v/>
      </c>
      <c r="BK10" s="67" t="str">
        <f t="shared" si="2"/>
        <v/>
      </c>
    </row>
    <row r="11" spans="1:63" x14ac:dyDescent="0.3">
      <c r="A11" s="85">
        <v>9</v>
      </c>
      <c r="B11" s="86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115"/>
      <c r="AG11" s="115"/>
      <c r="AH11" s="67" t="str">
        <f t="shared" si="3"/>
        <v/>
      </c>
      <c r="AI11" s="67" t="str">
        <f t="shared" si="1"/>
        <v/>
      </c>
      <c r="AJ11" s="67" t="str">
        <f t="shared" si="1"/>
        <v/>
      </c>
      <c r="AK11" s="67" t="str">
        <f t="shared" si="1"/>
        <v/>
      </c>
      <c r="AL11" s="67" t="str">
        <f t="shared" si="1"/>
        <v/>
      </c>
      <c r="AM11" s="67" t="str">
        <f t="shared" si="1"/>
        <v/>
      </c>
      <c r="AN11" s="67" t="str">
        <f t="shared" si="1"/>
        <v/>
      </c>
      <c r="AO11" s="67" t="str">
        <f t="shared" si="1"/>
        <v/>
      </c>
      <c r="AP11" s="67" t="str">
        <f t="shared" si="1"/>
        <v/>
      </c>
      <c r="AQ11" s="67" t="str">
        <f t="shared" si="1"/>
        <v/>
      </c>
      <c r="AR11" s="67" t="str">
        <f t="shared" si="1"/>
        <v/>
      </c>
      <c r="AS11" s="67" t="str">
        <f t="shared" si="1"/>
        <v/>
      </c>
      <c r="AT11" s="67" t="str">
        <f t="shared" si="1"/>
        <v/>
      </c>
      <c r="AU11" s="67" t="str">
        <f t="shared" si="1"/>
        <v/>
      </c>
      <c r="AV11" s="67" t="str">
        <f t="shared" si="1"/>
        <v/>
      </c>
      <c r="AW11" s="67" t="str">
        <f t="shared" si="1"/>
        <v/>
      </c>
      <c r="AX11" s="67" t="str">
        <f t="shared" si="1"/>
        <v/>
      </c>
      <c r="AY11" s="67" t="str">
        <f t="shared" si="2"/>
        <v/>
      </c>
      <c r="AZ11" s="67" t="str">
        <f t="shared" si="2"/>
        <v/>
      </c>
      <c r="BA11" s="67" t="str">
        <f t="shared" si="2"/>
        <v/>
      </c>
      <c r="BB11" s="67" t="str">
        <f t="shared" si="2"/>
        <v/>
      </c>
      <c r="BC11" s="67" t="str">
        <f t="shared" si="2"/>
        <v/>
      </c>
      <c r="BD11" s="67" t="str">
        <f t="shared" si="2"/>
        <v/>
      </c>
      <c r="BE11" s="67" t="str">
        <f t="shared" si="2"/>
        <v/>
      </c>
      <c r="BF11" s="67" t="str">
        <f t="shared" si="2"/>
        <v/>
      </c>
      <c r="BG11" s="67" t="str">
        <f t="shared" si="2"/>
        <v/>
      </c>
      <c r="BH11" s="67" t="str">
        <f t="shared" si="2"/>
        <v/>
      </c>
      <c r="BI11" s="67" t="str">
        <f t="shared" si="2"/>
        <v/>
      </c>
      <c r="BJ11" s="67" t="str">
        <f t="shared" si="2"/>
        <v/>
      </c>
      <c r="BK11" s="67" t="str">
        <f t="shared" si="2"/>
        <v/>
      </c>
    </row>
    <row r="12" spans="1:63" x14ac:dyDescent="0.3">
      <c r="A12" s="85">
        <v>10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115"/>
      <c r="AG12" s="115"/>
      <c r="AH12" s="67" t="str">
        <f t="shared" si="3"/>
        <v/>
      </c>
      <c r="AI12" s="67" t="str">
        <f t="shared" si="1"/>
        <v/>
      </c>
      <c r="AJ12" s="67" t="str">
        <f t="shared" si="1"/>
        <v/>
      </c>
      <c r="AK12" s="67" t="str">
        <f t="shared" si="1"/>
        <v/>
      </c>
      <c r="AL12" s="67" t="str">
        <f t="shared" si="1"/>
        <v/>
      </c>
      <c r="AM12" s="67" t="str">
        <f t="shared" si="1"/>
        <v/>
      </c>
      <c r="AN12" s="67" t="str">
        <f t="shared" si="1"/>
        <v/>
      </c>
      <c r="AO12" s="67" t="str">
        <f t="shared" si="1"/>
        <v/>
      </c>
      <c r="AP12" s="67" t="str">
        <f t="shared" si="1"/>
        <v/>
      </c>
      <c r="AQ12" s="67" t="str">
        <f t="shared" si="1"/>
        <v/>
      </c>
      <c r="AR12" s="67" t="str">
        <f t="shared" si="1"/>
        <v/>
      </c>
      <c r="AS12" s="67" t="str">
        <f t="shared" si="1"/>
        <v/>
      </c>
      <c r="AT12" s="67" t="str">
        <f t="shared" si="1"/>
        <v/>
      </c>
      <c r="AU12" s="67" t="str">
        <f t="shared" si="1"/>
        <v/>
      </c>
      <c r="AV12" s="67" t="str">
        <f t="shared" si="1"/>
        <v/>
      </c>
      <c r="AW12" s="67" t="str">
        <f t="shared" si="1"/>
        <v/>
      </c>
      <c r="AX12" s="67" t="str">
        <f t="shared" si="1"/>
        <v/>
      </c>
      <c r="AY12" s="67" t="str">
        <f t="shared" si="2"/>
        <v/>
      </c>
      <c r="AZ12" s="67" t="str">
        <f t="shared" si="2"/>
        <v/>
      </c>
      <c r="BA12" s="67" t="str">
        <f t="shared" si="2"/>
        <v/>
      </c>
      <c r="BB12" s="67" t="str">
        <f t="shared" si="2"/>
        <v/>
      </c>
      <c r="BC12" s="67" t="str">
        <f t="shared" si="2"/>
        <v/>
      </c>
      <c r="BD12" s="67" t="str">
        <f t="shared" si="2"/>
        <v/>
      </c>
      <c r="BE12" s="67" t="str">
        <f t="shared" si="2"/>
        <v/>
      </c>
      <c r="BF12" s="67" t="str">
        <f t="shared" si="2"/>
        <v/>
      </c>
      <c r="BG12" s="67" t="str">
        <f t="shared" si="2"/>
        <v/>
      </c>
      <c r="BH12" s="67" t="str">
        <f t="shared" si="2"/>
        <v/>
      </c>
      <c r="BI12" s="67" t="str">
        <f t="shared" si="2"/>
        <v/>
      </c>
      <c r="BJ12" s="67" t="str">
        <f t="shared" si="2"/>
        <v/>
      </c>
      <c r="BK12" s="67" t="str">
        <f t="shared" si="2"/>
        <v/>
      </c>
    </row>
    <row r="13" spans="1:63" x14ac:dyDescent="0.3">
      <c r="A13" s="85">
        <v>11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115"/>
      <c r="AG13" s="115"/>
      <c r="AH13" s="67" t="str">
        <f t="shared" si="3"/>
        <v/>
      </c>
      <c r="AI13" s="67" t="str">
        <f t="shared" si="1"/>
        <v/>
      </c>
      <c r="AJ13" s="67" t="str">
        <f t="shared" si="1"/>
        <v/>
      </c>
      <c r="AK13" s="67" t="str">
        <f t="shared" si="1"/>
        <v/>
      </c>
      <c r="AL13" s="67" t="str">
        <f t="shared" si="1"/>
        <v/>
      </c>
      <c r="AM13" s="67" t="str">
        <f t="shared" si="1"/>
        <v/>
      </c>
      <c r="AN13" s="67" t="str">
        <f t="shared" si="1"/>
        <v/>
      </c>
      <c r="AO13" s="67" t="str">
        <f t="shared" si="1"/>
        <v/>
      </c>
      <c r="AP13" s="67" t="str">
        <f t="shared" si="1"/>
        <v/>
      </c>
      <c r="AQ13" s="67" t="str">
        <f t="shared" si="1"/>
        <v/>
      </c>
      <c r="AR13" s="67" t="str">
        <f t="shared" si="1"/>
        <v/>
      </c>
      <c r="AS13" s="67" t="str">
        <f t="shared" si="1"/>
        <v/>
      </c>
      <c r="AT13" s="67" t="str">
        <f t="shared" si="1"/>
        <v/>
      </c>
      <c r="AU13" s="67" t="str">
        <f t="shared" si="1"/>
        <v/>
      </c>
      <c r="AV13" s="67" t="str">
        <f t="shared" si="1"/>
        <v/>
      </c>
      <c r="AW13" s="67" t="str">
        <f t="shared" si="1"/>
        <v/>
      </c>
      <c r="AX13" s="67" t="str">
        <f t="shared" si="1"/>
        <v/>
      </c>
      <c r="AY13" s="67" t="str">
        <f t="shared" si="2"/>
        <v/>
      </c>
      <c r="AZ13" s="67" t="str">
        <f t="shared" si="2"/>
        <v/>
      </c>
      <c r="BA13" s="67" t="str">
        <f t="shared" si="2"/>
        <v/>
      </c>
      <c r="BB13" s="67" t="str">
        <f t="shared" si="2"/>
        <v/>
      </c>
      <c r="BC13" s="67" t="str">
        <f t="shared" si="2"/>
        <v/>
      </c>
      <c r="BD13" s="67" t="str">
        <f t="shared" si="2"/>
        <v/>
      </c>
      <c r="BE13" s="67" t="str">
        <f t="shared" si="2"/>
        <v/>
      </c>
      <c r="BF13" s="67" t="str">
        <f t="shared" si="2"/>
        <v/>
      </c>
      <c r="BG13" s="67" t="str">
        <f t="shared" si="2"/>
        <v/>
      </c>
      <c r="BH13" s="67" t="str">
        <f t="shared" si="2"/>
        <v/>
      </c>
      <c r="BI13" s="67" t="str">
        <f t="shared" si="2"/>
        <v/>
      </c>
      <c r="BJ13" s="67" t="str">
        <f t="shared" si="2"/>
        <v/>
      </c>
      <c r="BK13" s="67" t="str">
        <f t="shared" si="2"/>
        <v/>
      </c>
    </row>
    <row r="14" spans="1:63" x14ac:dyDescent="0.3">
      <c r="A14" s="85">
        <v>12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115"/>
      <c r="AG14" s="115"/>
      <c r="AH14" s="67" t="str">
        <f t="shared" si="3"/>
        <v/>
      </c>
      <c r="AI14" s="67" t="str">
        <f t="shared" si="1"/>
        <v/>
      </c>
      <c r="AJ14" s="67" t="str">
        <f t="shared" si="1"/>
        <v/>
      </c>
      <c r="AK14" s="67" t="str">
        <f t="shared" si="1"/>
        <v/>
      </c>
      <c r="AL14" s="67" t="str">
        <f t="shared" si="1"/>
        <v/>
      </c>
      <c r="AM14" s="67" t="str">
        <f t="shared" si="1"/>
        <v/>
      </c>
      <c r="AN14" s="67" t="str">
        <f t="shared" si="1"/>
        <v/>
      </c>
      <c r="AO14" s="67" t="str">
        <f t="shared" si="1"/>
        <v/>
      </c>
      <c r="AP14" s="67" t="str">
        <f t="shared" si="1"/>
        <v/>
      </c>
      <c r="AQ14" s="67" t="str">
        <f t="shared" si="1"/>
        <v/>
      </c>
      <c r="AR14" s="67" t="str">
        <f t="shared" si="1"/>
        <v/>
      </c>
      <c r="AS14" s="67" t="str">
        <f t="shared" si="1"/>
        <v/>
      </c>
      <c r="AT14" s="67" t="str">
        <f t="shared" si="1"/>
        <v/>
      </c>
      <c r="AU14" s="67" t="str">
        <f t="shared" si="1"/>
        <v/>
      </c>
      <c r="AV14" s="67" t="str">
        <f t="shared" si="1"/>
        <v/>
      </c>
      <c r="AW14" s="67" t="str">
        <f t="shared" si="1"/>
        <v/>
      </c>
      <c r="AX14" s="67" t="str">
        <f t="shared" si="1"/>
        <v/>
      </c>
      <c r="AY14" s="67" t="str">
        <f t="shared" si="2"/>
        <v/>
      </c>
      <c r="AZ14" s="67" t="str">
        <f t="shared" si="2"/>
        <v/>
      </c>
      <c r="BA14" s="67" t="str">
        <f t="shared" si="2"/>
        <v/>
      </c>
      <c r="BB14" s="67" t="str">
        <f t="shared" si="2"/>
        <v/>
      </c>
      <c r="BC14" s="67" t="str">
        <f t="shared" si="2"/>
        <v/>
      </c>
      <c r="BD14" s="67" t="str">
        <f t="shared" si="2"/>
        <v/>
      </c>
      <c r="BE14" s="67" t="str">
        <f t="shared" si="2"/>
        <v/>
      </c>
      <c r="BF14" s="67" t="str">
        <f t="shared" si="2"/>
        <v/>
      </c>
      <c r="BG14" s="67" t="str">
        <f t="shared" si="2"/>
        <v/>
      </c>
      <c r="BH14" s="67" t="str">
        <f t="shared" si="2"/>
        <v/>
      </c>
      <c r="BI14" s="67" t="str">
        <f t="shared" si="2"/>
        <v/>
      </c>
      <c r="BJ14" s="67" t="str">
        <f t="shared" si="2"/>
        <v/>
      </c>
      <c r="BK14" s="67" t="str">
        <f t="shared" si="2"/>
        <v/>
      </c>
    </row>
    <row r="15" spans="1:63" x14ac:dyDescent="0.3">
      <c r="A15" s="85">
        <v>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115"/>
      <c r="AG15" s="115"/>
      <c r="AH15" s="67" t="str">
        <f t="shared" si="3"/>
        <v/>
      </c>
      <c r="AI15" s="67" t="str">
        <f t="shared" si="1"/>
        <v/>
      </c>
      <c r="AJ15" s="67" t="str">
        <f t="shared" si="1"/>
        <v/>
      </c>
      <c r="AK15" s="67" t="str">
        <f t="shared" si="1"/>
        <v/>
      </c>
      <c r="AL15" s="67" t="str">
        <f t="shared" si="1"/>
        <v/>
      </c>
      <c r="AM15" s="67" t="str">
        <f t="shared" si="1"/>
        <v/>
      </c>
      <c r="AN15" s="67" t="str">
        <f t="shared" si="1"/>
        <v/>
      </c>
      <c r="AO15" s="67" t="str">
        <f t="shared" si="1"/>
        <v/>
      </c>
      <c r="AP15" s="67" t="str">
        <f t="shared" si="1"/>
        <v/>
      </c>
      <c r="AQ15" s="67" t="str">
        <f t="shared" si="1"/>
        <v/>
      </c>
      <c r="AR15" s="67" t="str">
        <f t="shared" si="1"/>
        <v/>
      </c>
      <c r="AS15" s="67" t="str">
        <f t="shared" si="1"/>
        <v/>
      </c>
      <c r="AT15" s="67" t="str">
        <f t="shared" si="1"/>
        <v/>
      </c>
      <c r="AU15" s="67" t="str">
        <f t="shared" si="1"/>
        <v/>
      </c>
      <c r="AV15" s="67" t="str">
        <f t="shared" si="1"/>
        <v/>
      </c>
      <c r="AW15" s="67" t="str">
        <f t="shared" si="1"/>
        <v/>
      </c>
      <c r="AX15" s="67" t="str">
        <f t="shared" si="1"/>
        <v/>
      </c>
      <c r="AY15" s="67" t="str">
        <f t="shared" si="2"/>
        <v/>
      </c>
      <c r="AZ15" s="67" t="str">
        <f t="shared" si="2"/>
        <v/>
      </c>
      <c r="BA15" s="67" t="str">
        <f t="shared" si="2"/>
        <v/>
      </c>
      <c r="BB15" s="67" t="str">
        <f t="shared" si="2"/>
        <v/>
      </c>
      <c r="BC15" s="67" t="str">
        <f t="shared" si="2"/>
        <v/>
      </c>
      <c r="BD15" s="67" t="str">
        <f t="shared" si="2"/>
        <v/>
      </c>
      <c r="BE15" s="67" t="str">
        <f t="shared" si="2"/>
        <v/>
      </c>
      <c r="BF15" s="67" t="str">
        <f t="shared" si="2"/>
        <v/>
      </c>
      <c r="BG15" s="67" t="str">
        <f t="shared" si="2"/>
        <v/>
      </c>
      <c r="BH15" s="67" t="str">
        <f t="shared" si="2"/>
        <v/>
      </c>
      <c r="BI15" s="67" t="str">
        <f t="shared" si="2"/>
        <v/>
      </c>
      <c r="BJ15" s="67" t="str">
        <f t="shared" si="2"/>
        <v/>
      </c>
      <c r="BK15" s="67" t="str">
        <f t="shared" si="2"/>
        <v/>
      </c>
    </row>
    <row r="16" spans="1:63" x14ac:dyDescent="0.3">
      <c r="A16" s="85">
        <v>14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115"/>
      <c r="AG16" s="115"/>
      <c r="AH16" s="67" t="str">
        <f t="shared" si="3"/>
        <v/>
      </c>
      <c r="AI16" s="67" t="str">
        <f t="shared" si="1"/>
        <v/>
      </c>
      <c r="AJ16" s="67" t="str">
        <f t="shared" si="1"/>
        <v/>
      </c>
      <c r="AK16" s="67" t="str">
        <f t="shared" si="1"/>
        <v/>
      </c>
      <c r="AL16" s="67" t="str">
        <f t="shared" si="1"/>
        <v/>
      </c>
      <c r="AM16" s="67" t="str">
        <f t="shared" si="1"/>
        <v/>
      </c>
      <c r="AN16" s="67" t="str">
        <f t="shared" si="1"/>
        <v/>
      </c>
      <c r="AO16" s="67" t="str">
        <f t="shared" si="1"/>
        <v/>
      </c>
      <c r="AP16" s="67" t="str">
        <f t="shared" si="1"/>
        <v/>
      </c>
      <c r="AQ16" s="67" t="str">
        <f t="shared" si="1"/>
        <v/>
      </c>
      <c r="AR16" s="67" t="str">
        <f t="shared" si="1"/>
        <v/>
      </c>
      <c r="AS16" s="67" t="str">
        <f t="shared" si="1"/>
        <v/>
      </c>
      <c r="AT16" s="67" t="str">
        <f t="shared" si="1"/>
        <v/>
      </c>
      <c r="AU16" s="67" t="str">
        <f t="shared" si="1"/>
        <v/>
      </c>
      <c r="AV16" s="67" t="str">
        <f t="shared" si="1"/>
        <v/>
      </c>
      <c r="AW16" s="67" t="str">
        <f t="shared" si="1"/>
        <v/>
      </c>
      <c r="AX16" s="67" t="str">
        <f t="shared" si="1"/>
        <v/>
      </c>
      <c r="AY16" s="67" t="str">
        <f t="shared" si="2"/>
        <v/>
      </c>
      <c r="AZ16" s="67" t="str">
        <f t="shared" si="2"/>
        <v/>
      </c>
      <c r="BA16" s="67" t="str">
        <f t="shared" si="2"/>
        <v/>
      </c>
      <c r="BB16" s="67" t="str">
        <f t="shared" si="2"/>
        <v/>
      </c>
      <c r="BC16" s="67" t="str">
        <f t="shared" si="2"/>
        <v/>
      </c>
      <c r="BD16" s="67" t="str">
        <f t="shared" si="2"/>
        <v/>
      </c>
      <c r="BE16" s="67" t="str">
        <f t="shared" si="2"/>
        <v/>
      </c>
      <c r="BF16" s="67" t="str">
        <f t="shared" si="2"/>
        <v/>
      </c>
      <c r="BG16" s="67" t="str">
        <f t="shared" si="2"/>
        <v/>
      </c>
      <c r="BH16" s="67" t="str">
        <f t="shared" si="2"/>
        <v/>
      </c>
      <c r="BI16" s="67" t="str">
        <f t="shared" si="2"/>
        <v/>
      </c>
      <c r="BJ16" s="67" t="str">
        <f t="shared" si="2"/>
        <v/>
      </c>
      <c r="BK16" s="67" t="str">
        <f t="shared" si="2"/>
        <v/>
      </c>
    </row>
    <row r="17" spans="1:63" x14ac:dyDescent="0.3">
      <c r="A17" s="85">
        <v>15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115"/>
      <c r="AG17" s="115"/>
      <c r="AH17" s="67" t="str">
        <f t="shared" si="3"/>
        <v/>
      </c>
      <c r="AI17" s="67" t="str">
        <f t="shared" si="1"/>
        <v/>
      </c>
      <c r="AJ17" s="67" t="str">
        <f t="shared" si="1"/>
        <v/>
      </c>
      <c r="AK17" s="67" t="str">
        <f t="shared" si="1"/>
        <v/>
      </c>
      <c r="AL17" s="67" t="str">
        <f t="shared" si="1"/>
        <v/>
      </c>
      <c r="AM17" s="67" t="str">
        <f t="shared" si="1"/>
        <v/>
      </c>
      <c r="AN17" s="67" t="str">
        <f t="shared" si="1"/>
        <v/>
      </c>
      <c r="AO17" s="67" t="str">
        <f t="shared" si="1"/>
        <v/>
      </c>
      <c r="AP17" s="67" t="str">
        <f t="shared" si="1"/>
        <v/>
      </c>
      <c r="AQ17" s="67" t="str">
        <f t="shared" si="1"/>
        <v/>
      </c>
      <c r="AR17" s="67" t="str">
        <f t="shared" si="1"/>
        <v/>
      </c>
      <c r="AS17" s="67" t="str">
        <f t="shared" si="1"/>
        <v/>
      </c>
      <c r="AT17" s="67" t="str">
        <f t="shared" si="1"/>
        <v/>
      </c>
      <c r="AU17" s="67" t="str">
        <f t="shared" si="1"/>
        <v/>
      </c>
      <c r="AV17" s="67" t="str">
        <f t="shared" si="1"/>
        <v/>
      </c>
      <c r="AW17" s="67" t="str">
        <f t="shared" si="1"/>
        <v/>
      </c>
      <c r="AX17" s="67" t="str">
        <f t="shared" si="1"/>
        <v/>
      </c>
      <c r="AY17" s="67" t="str">
        <f t="shared" si="2"/>
        <v/>
      </c>
      <c r="AZ17" s="67" t="str">
        <f t="shared" si="2"/>
        <v/>
      </c>
      <c r="BA17" s="67" t="str">
        <f t="shared" si="2"/>
        <v/>
      </c>
      <c r="BB17" s="67" t="str">
        <f t="shared" si="2"/>
        <v/>
      </c>
      <c r="BC17" s="67" t="str">
        <f t="shared" si="2"/>
        <v/>
      </c>
      <c r="BD17" s="67" t="str">
        <f t="shared" si="2"/>
        <v/>
      </c>
      <c r="BE17" s="67" t="str">
        <f t="shared" si="2"/>
        <v/>
      </c>
      <c r="BF17" s="67" t="str">
        <f t="shared" si="2"/>
        <v/>
      </c>
      <c r="BG17" s="67" t="str">
        <f t="shared" si="2"/>
        <v/>
      </c>
      <c r="BH17" s="67" t="str">
        <f t="shared" si="2"/>
        <v/>
      </c>
      <c r="BI17" s="67" t="str">
        <f t="shared" si="2"/>
        <v/>
      </c>
      <c r="BJ17" s="67" t="str">
        <f t="shared" si="2"/>
        <v/>
      </c>
      <c r="BK17" s="67" t="str">
        <f t="shared" si="2"/>
        <v/>
      </c>
    </row>
    <row r="18" spans="1:63" x14ac:dyDescent="0.3">
      <c r="A18" s="85">
        <v>16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115"/>
      <c r="AG18" s="115"/>
      <c r="AH18" s="67" t="str">
        <f t="shared" si="3"/>
        <v/>
      </c>
      <c r="AI18" s="67" t="str">
        <f t="shared" si="1"/>
        <v/>
      </c>
      <c r="AJ18" s="67" t="str">
        <f t="shared" si="1"/>
        <v/>
      </c>
      <c r="AK18" s="67" t="str">
        <f t="shared" si="1"/>
        <v/>
      </c>
      <c r="AL18" s="67" t="str">
        <f t="shared" si="1"/>
        <v/>
      </c>
      <c r="AM18" s="67" t="str">
        <f t="shared" si="1"/>
        <v/>
      </c>
      <c r="AN18" s="67" t="str">
        <f t="shared" si="1"/>
        <v/>
      </c>
      <c r="AO18" s="67" t="str">
        <f t="shared" si="1"/>
        <v/>
      </c>
      <c r="AP18" s="67" t="str">
        <f t="shared" si="1"/>
        <v/>
      </c>
      <c r="AQ18" s="67" t="str">
        <f t="shared" si="1"/>
        <v/>
      </c>
      <c r="AR18" s="67" t="str">
        <f t="shared" si="1"/>
        <v/>
      </c>
      <c r="AS18" s="67" t="str">
        <f t="shared" si="1"/>
        <v/>
      </c>
      <c r="AT18" s="67" t="str">
        <f t="shared" si="1"/>
        <v/>
      </c>
      <c r="AU18" s="67" t="str">
        <f t="shared" si="1"/>
        <v/>
      </c>
      <c r="AV18" s="67" t="str">
        <f t="shared" si="1"/>
        <v/>
      </c>
      <c r="AW18" s="67" t="str">
        <f t="shared" si="1"/>
        <v/>
      </c>
      <c r="AX18" s="67" t="str">
        <f t="shared" ref="AX18:BF37" si="4">IF(R18&gt;0,LN(R18),"")</f>
        <v/>
      </c>
      <c r="AY18" s="67" t="str">
        <f t="shared" si="2"/>
        <v/>
      </c>
      <c r="AZ18" s="67" t="str">
        <f t="shared" si="2"/>
        <v/>
      </c>
      <c r="BA18" s="67" t="str">
        <f t="shared" si="2"/>
        <v/>
      </c>
      <c r="BB18" s="67" t="str">
        <f t="shared" si="2"/>
        <v/>
      </c>
      <c r="BC18" s="67" t="str">
        <f t="shared" si="2"/>
        <v/>
      </c>
      <c r="BD18" s="67" t="str">
        <f t="shared" si="2"/>
        <v/>
      </c>
      <c r="BE18" s="67" t="str">
        <f t="shared" si="2"/>
        <v/>
      </c>
      <c r="BF18" s="67" t="str">
        <f t="shared" si="2"/>
        <v/>
      </c>
      <c r="BG18" s="67" t="str">
        <f t="shared" si="2"/>
        <v/>
      </c>
      <c r="BH18" s="67" t="str">
        <f t="shared" si="2"/>
        <v/>
      </c>
      <c r="BI18" s="67" t="str">
        <f t="shared" si="2"/>
        <v/>
      </c>
      <c r="BJ18" s="67" t="str">
        <f t="shared" si="2"/>
        <v/>
      </c>
      <c r="BK18" s="67" t="str">
        <f t="shared" si="2"/>
        <v/>
      </c>
    </row>
    <row r="19" spans="1:63" x14ac:dyDescent="0.3">
      <c r="A19" s="85">
        <v>17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115"/>
      <c r="AG19" s="115"/>
      <c r="AH19" s="67" t="str">
        <f t="shared" si="3"/>
        <v/>
      </c>
      <c r="AI19" s="67" t="str">
        <f t="shared" si="3"/>
        <v/>
      </c>
      <c r="AJ19" s="67" t="str">
        <f t="shared" si="3"/>
        <v/>
      </c>
      <c r="AK19" s="67" t="str">
        <f t="shared" si="3"/>
        <v/>
      </c>
      <c r="AL19" s="67" t="str">
        <f t="shared" si="3"/>
        <v/>
      </c>
      <c r="AM19" s="67" t="str">
        <f t="shared" si="3"/>
        <v/>
      </c>
      <c r="AN19" s="67" t="str">
        <f t="shared" si="3"/>
        <v/>
      </c>
      <c r="AO19" s="67" t="str">
        <f t="shared" si="3"/>
        <v/>
      </c>
      <c r="AP19" s="67" t="str">
        <f t="shared" si="3"/>
        <v/>
      </c>
      <c r="AQ19" s="67" t="str">
        <f t="shared" si="3"/>
        <v/>
      </c>
      <c r="AR19" s="67" t="str">
        <f t="shared" si="3"/>
        <v/>
      </c>
      <c r="AS19" s="67" t="str">
        <f t="shared" si="3"/>
        <v/>
      </c>
      <c r="AT19" s="67" t="str">
        <f t="shared" si="3"/>
        <v/>
      </c>
      <c r="AU19" s="67" t="str">
        <f t="shared" si="3"/>
        <v/>
      </c>
      <c r="AV19" s="67" t="str">
        <f t="shared" si="3"/>
        <v/>
      </c>
      <c r="AW19" s="67" t="str">
        <f t="shared" si="3"/>
        <v/>
      </c>
      <c r="AX19" s="67" t="str">
        <f t="shared" si="4"/>
        <v/>
      </c>
      <c r="AY19" s="67" t="str">
        <f t="shared" si="2"/>
        <v/>
      </c>
      <c r="AZ19" s="67" t="str">
        <f t="shared" si="2"/>
        <v/>
      </c>
      <c r="BA19" s="67" t="str">
        <f t="shared" si="2"/>
        <v/>
      </c>
      <c r="BB19" s="67" t="str">
        <f t="shared" si="2"/>
        <v/>
      </c>
      <c r="BC19" s="67" t="str">
        <f t="shared" si="2"/>
        <v/>
      </c>
      <c r="BD19" s="67" t="str">
        <f t="shared" si="2"/>
        <v/>
      </c>
      <c r="BE19" s="67" t="str">
        <f t="shared" si="2"/>
        <v/>
      </c>
      <c r="BF19" s="67" t="str">
        <f t="shared" si="2"/>
        <v/>
      </c>
      <c r="BG19" s="67" t="str">
        <f t="shared" si="2"/>
        <v/>
      </c>
      <c r="BH19" s="67" t="str">
        <f t="shared" si="2"/>
        <v/>
      </c>
      <c r="BI19" s="67" t="str">
        <f t="shared" si="2"/>
        <v/>
      </c>
      <c r="BJ19" s="67" t="str">
        <f t="shared" si="2"/>
        <v/>
      </c>
      <c r="BK19" s="67" t="str">
        <f t="shared" si="2"/>
        <v/>
      </c>
    </row>
    <row r="20" spans="1:63" x14ac:dyDescent="0.3">
      <c r="A20" s="85">
        <v>18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115"/>
      <c r="AG20" s="115"/>
      <c r="AH20" s="67" t="str">
        <f t="shared" si="3"/>
        <v/>
      </c>
      <c r="AI20" s="67" t="str">
        <f t="shared" si="3"/>
        <v/>
      </c>
      <c r="AJ20" s="67" t="str">
        <f t="shared" si="3"/>
        <v/>
      </c>
      <c r="AK20" s="67" t="str">
        <f t="shared" si="3"/>
        <v/>
      </c>
      <c r="AL20" s="67" t="str">
        <f t="shared" si="3"/>
        <v/>
      </c>
      <c r="AM20" s="67" t="str">
        <f t="shared" si="3"/>
        <v/>
      </c>
      <c r="AN20" s="67" t="str">
        <f t="shared" si="3"/>
        <v/>
      </c>
      <c r="AO20" s="67" t="str">
        <f t="shared" si="3"/>
        <v/>
      </c>
      <c r="AP20" s="67" t="str">
        <f t="shared" si="3"/>
        <v/>
      </c>
      <c r="AQ20" s="67" t="str">
        <f t="shared" si="3"/>
        <v/>
      </c>
      <c r="AR20" s="67" t="str">
        <f t="shared" si="3"/>
        <v/>
      </c>
      <c r="AS20" s="67" t="str">
        <f t="shared" si="3"/>
        <v/>
      </c>
      <c r="AT20" s="67" t="str">
        <f t="shared" si="3"/>
        <v/>
      </c>
      <c r="AU20" s="67" t="str">
        <f t="shared" si="3"/>
        <v/>
      </c>
      <c r="AV20" s="67" t="str">
        <f t="shared" si="3"/>
        <v/>
      </c>
      <c r="AW20" s="67" t="str">
        <f t="shared" si="3"/>
        <v/>
      </c>
      <c r="AX20" s="67" t="str">
        <f t="shared" si="4"/>
        <v/>
      </c>
      <c r="AY20" s="67" t="str">
        <f t="shared" si="2"/>
        <v/>
      </c>
      <c r="AZ20" s="67" t="str">
        <f t="shared" si="2"/>
        <v/>
      </c>
      <c r="BA20" s="67" t="str">
        <f t="shared" si="2"/>
        <v/>
      </c>
      <c r="BB20" s="67" t="str">
        <f t="shared" si="2"/>
        <v/>
      </c>
      <c r="BC20" s="67" t="str">
        <f t="shared" si="2"/>
        <v/>
      </c>
      <c r="BD20" s="67" t="str">
        <f t="shared" si="2"/>
        <v/>
      </c>
      <c r="BE20" s="67" t="str">
        <f t="shared" si="2"/>
        <v/>
      </c>
      <c r="BF20" s="67" t="str">
        <f t="shared" si="2"/>
        <v/>
      </c>
      <c r="BG20" s="67" t="str">
        <f t="shared" si="2"/>
        <v/>
      </c>
      <c r="BH20" s="67" t="str">
        <f t="shared" si="2"/>
        <v/>
      </c>
      <c r="BI20" s="67" t="str">
        <f t="shared" si="2"/>
        <v/>
      </c>
      <c r="BJ20" s="67" t="str">
        <f t="shared" si="2"/>
        <v/>
      </c>
      <c r="BK20" s="67" t="str">
        <f t="shared" si="2"/>
        <v/>
      </c>
    </row>
    <row r="21" spans="1:63" x14ac:dyDescent="0.3">
      <c r="A21" s="85">
        <v>19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115"/>
      <c r="AG21" s="115"/>
      <c r="AH21" s="67" t="str">
        <f t="shared" si="3"/>
        <v/>
      </c>
      <c r="AI21" s="67" t="str">
        <f t="shared" si="3"/>
        <v/>
      </c>
      <c r="AJ21" s="67" t="str">
        <f t="shared" si="3"/>
        <v/>
      </c>
      <c r="AK21" s="67" t="str">
        <f t="shared" si="3"/>
        <v/>
      </c>
      <c r="AL21" s="67" t="str">
        <f t="shared" si="3"/>
        <v/>
      </c>
      <c r="AM21" s="67" t="str">
        <f t="shared" si="3"/>
        <v/>
      </c>
      <c r="AN21" s="67" t="str">
        <f t="shared" si="3"/>
        <v/>
      </c>
      <c r="AO21" s="67" t="str">
        <f t="shared" si="3"/>
        <v/>
      </c>
      <c r="AP21" s="67" t="str">
        <f t="shared" si="3"/>
        <v/>
      </c>
      <c r="AQ21" s="67" t="str">
        <f t="shared" si="3"/>
        <v/>
      </c>
      <c r="AR21" s="67" t="str">
        <f t="shared" si="3"/>
        <v/>
      </c>
      <c r="AS21" s="67" t="str">
        <f t="shared" si="3"/>
        <v/>
      </c>
      <c r="AT21" s="67" t="str">
        <f t="shared" si="3"/>
        <v/>
      </c>
      <c r="AU21" s="67" t="str">
        <f t="shared" si="3"/>
        <v/>
      </c>
      <c r="AV21" s="67" t="str">
        <f t="shared" si="3"/>
        <v/>
      </c>
      <c r="AW21" s="67" t="str">
        <f t="shared" si="3"/>
        <v/>
      </c>
      <c r="AX21" s="67" t="str">
        <f t="shared" si="4"/>
        <v/>
      </c>
      <c r="AY21" s="67" t="str">
        <f t="shared" si="2"/>
        <v/>
      </c>
      <c r="AZ21" s="67" t="str">
        <f t="shared" si="2"/>
        <v/>
      </c>
      <c r="BA21" s="67" t="str">
        <f t="shared" si="2"/>
        <v/>
      </c>
      <c r="BB21" s="67" t="str">
        <f t="shared" si="2"/>
        <v/>
      </c>
      <c r="BC21" s="67" t="str">
        <f t="shared" si="2"/>
        <v/>
      </c>
      <c r="BD21" s="67" t="str">
        <f t="shared" si="2"/>
        <v/>
      </c>
      <c r="BE21" s="67" t="str">
        <f t="shared" si="2"/>
        <v/>
      </c>
      <c r="BF21" s="67" t="str">
        <f t="shared" si="2"/>
        <v/>
      </c>
      <c r="BG21" s="67" t="str">
        <f t="shared" si="2"/>
        <v/>
      </c>
      <c r="BH21" s="67" t="str">
        <f t="shared" si="2"/>
        <v/>
      </c>
      <c r="BI21" s="67" t="str">
        <f t="shared" si="2"/>
        <v/>
      </c>
      <c r="BJ21" s="67" t="str">
        <f t="shared" si="2"/>
        <v/>
      </c>
      <c r="BK21" s="67" t="str">
        <f t="shared" si="2"/>
        <v/>
      </c>
    </row>
    <row r="22" spans="1:63" x14ac:dyDescent="0.3">
      <c r="A22" s="85">
        <v>20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115"/>
      <c r="AG22" s="115"/>
      <c r="AH22" s="67" t="str">
        <f t="shared" si="3"/>
        <v/>
      </c>
      <c r="AI22" s="67" t="str">
        <f t="shared" si="3"/>
        <v/>
      </c>
      <c r="AJ22" s="67" t="str">
        <f t="shared" si="3"/>
        <v/>
      </c>
      <c r="AK22" s="67" t="str">
        <f t="shared" si="3"/>
        <v/>
      </c>
      <c r="AL22" s="67" t="str">
        <f t="shared" si="3"/>
        <v/>
      </c>
      <c r="AM22" s="67" t="str">
        <f t="shared" si="3"/>
        <v/>
      </c>
      <c r="AN22" s="67" t="str">
        <f t="shared" si="3"/>
        <v/>
      </c>
      <c r="AO22" s="67" t="str">
        <f t="shared" si="3"/>
        <v/>
      </c>
      <c r="AP22" s="67" t="str">
        <f t="shared" si="3"/>
        <v/>
      </c>
      <c r="AQ22" s="67" t="str">
        <f t="shared" si="3"/>
        <v/>
      </c>
      <c r="AR22" s="67" t="str">
        <f t="shared" si="3"/>
        <v/>
      </c>
      <c r="AS22" s="67" t="str">
        <f t="shared" si="3"/>
        <v/>
      </c>
      <c r="AT22" s="67" t="str">
        <f t="shared" si="3"/>
        <v/>
      </c>
      <c r="AU22" s="67" t="str">
        <f t="shared" si="3"/>
        <v/>
      </c>
      <c r="AV22" s="67" t="str">
        <f t="shared" si="3"/>
        <v/>
      </c>
      <c r="AW22" s="67" t="str">
        <f t="shared" si="3"/>
        <v/>
      </c>
      <c r="AX22" s="67" t="str">
        <f t="shared" si="4"/>
        <v/>
      </c>
      <c r="AY22" s="67" t="str">
        <f t="shared" si="2"/>
        <v/>
      </c>
      <c r="AZ22" s="67" t="str">
        <f t="shared" si="2"/>
        <v/>
      </c>
      <c r="BA22" s="67" t="str">
        <f t="shared" si="2"/>
        <v/>
      </c>
      <c r="BB22" s="67" t="str">
        <f t="shared" si="2"/>
        <v/>
      </c>
      <c r="BC22" s="67" t="str">
        <f t="shared" si="2"/>
        <v/>
      </c>
      <c r="BD22" s="67" t="str">
        <f t="shared" si="2"/>
        <v/>
      </c>
      <c r="BE22" s="67" t="str">
        <f t="shared" si="2"/>
        <v/>
      </c>
      <c r="BF22" s="67" t="str">
        <f t="shared" si="2"/>
        <v/>
      </c>
      <c r="BG22" s="67" t="str">
        <f t="shared" ref="BG22:BK37" si="5">IF(AA22&gt;0,LN(AA22),"")</f>
        <v/>
      </c>
      <c r="BH22" s="67" t="str">
        <f t="shared" si="5"/>
        <v/>
      </c>
      <c r="BI22" s="67" t="str">
        <f t="shared" si="5"/>
        <v/>
      </c>
      <c r="BJ22" s="67" t="str">
        <f t="shared" si="5"/>
        <v/>
      </c>
      <c r="BK22" s="67" t="str">
        <f t="shared" si="5"/>
        <v/>
      </c>
    </row>
    <row r="23" spans="1:63" x14ac:dyDescent="0.3">
      <c r="A23" s="85">
        <v>21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115"/>
      <c r="AG23" s="115"/>
      <c r="AH23" s="67" t="str">
        <f t="shared" si="3"/>
        <v/>
      </c>
      <c r="AI23" s="67" t="str">
        <f t="shared" si="3"/>
        <v/>
      </c>
      <c r="AJ23" s="67" t="str">
        <f t="shared" si="3"/>
        <v/>
      </c>
      <c r="AK23" s="67" t="str">
        <f t="shared" si="3"/>
        <v/>
      </c>
      <c r="AL23" s="67" t="str">
        <f t="shared" si="3"/>
        <v/>
      </c>
      <c r="AM23" s="67" t="str">
        <f t="shared" si="3"/>
        <v/>
      </c>
      <c r="AN23" s="67" t="str">
        <f t="shared" si="3"/>
        <v/>
      </c>
      <c r="AO23" s="67" t="str">
        <f t="shared" si="3"/>
        <v/>
      </c>
      <c r="AP23" s="67" t="str">
        <f t="shared" si="3"/>
        <v/>
      </c>
      <c r="AQ23" s="67" t="str">
        <f t="shared" si="3"/>
        <v/>
      </c>
      <c r="AR23" s="67" t="str">
        <f t="shared" si="3"/>
        <v/>
      </c>
      <c r="AS23" s="67" t="str">
        <f t="shared" si="3"/>
        <v/>
      </c>
      <c r="AT23" s="67" t="str">
        <f t="shared" si="3"/>
        <v/>
      </c>
      <c r="AU23" s="67" t="str">
        <f t="shared" si="3"/>
        <v/>
      </c>
      <c r="AV23" s="67" t="str">
        <f t="shared" si="3"/>
        <v/>
      </c>
      <c r="AW23" s="67" t="str">
        <f t="shared" si="3"/>
        <v/>
      </c>
      <c r="AX23" s="67" t="str">
        <f t="shared" si="4"/>
        <v/>
      </c>
      <c r="AY23" s="67" t="str">
        <f t="shared" si="4"/>
        <v/>
      </c>
      <c r="AZ23" s="67" t="str">
        <f t="shared" si="4"/>
        <v/>
      </c>
      <c r="BA23" s="67" t="str">
        <f t="shared" si="4"/>
        <v/>
      </c>
      <c r="BB23" s="67" t="str">
        <f t="shared" si="4"/>
        <v/>
      </c>
      <c r="BC23" s="67" t="str">
        <f t="shared" si="4"/>
        <v/>
      </c>
      <c r="BD23" s="67" t="str">
        <f t="shared" si="4"/>
        <v/>
      </c>
      <c r="BE23" s="67" t="str">
        <f t="shared" si="4"/>
        <v/>
      </c>
      <c r="BF23" s="67" t="str">
        <f t="shared" si="4"/>
        <v/>
      </c>
      <c r="BG23" s="67" t="str">
        <f t="shared" si="5"/>
        <v/>
      </c>
      <c r="BH23" s="67" t="str">
        <f t="shared" si="5"/>
        <v/>
      </c>
      <c r="BI23" s="67" t="str">
        <f t="shared" si="5"/>
        <v/>
      </c>
      <c r="BJ23" s="67" t="str">
        <f t="shared" si="5"/>
        <v/>
      </c>
      <c r="BK23" s="67" t="str">
        <f t="shared" si="5"/>
        <v/>
      </c>
    </row>
    <row r="24" spans="1:63" x14ac:dyDescent="0.3">
      <c r="A24" s="85">
        <v>22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115"/>
      <c r="AG24" s="115"/>
      <c r="AH24" s="67" t="str">
        <f t="shared" si="3"/>
        <v/>
      </c>
      <c r="AI24" s="67" t="str">
        <f t="shared" si="3"/>
        <v/>
      </c>
      <c r="AJ24" s="67" t="str">
        <f t="shared" si="3"/>
        <v/>
      </c>
      <c r="AK24" s="67" t="str">
        <f t="shared" si="3"/>
        <v/>
      </c>
      <c r="AL24" s="67" t="str">
        <f t="shared" si="3"/>
        <v/>
      </c>
      <c r="AM24" s="67" t="str">
        <f t="shared" si="3"/>
        <v/>
      </c>
      <c r="AN24" s="67" t="str">
        <f t="shared" si="3"/>
        <v/>
      </c>
      <c r="AO24" s="67" t="str">
        <f t="shared" si="3"/>
        <v/>
      </c>
      <c r="AP24" s="67" t="str">
        <f t="shared" si="3"/>
        <v/>
      </c>
      <c r="AQ24" s="67" t="str">
        <f t="shared" si="3"/>
        <v/>
      </c>
      <c r="AR24" s="67" t="str">
        <f t="shared" si="3"/>
        <v/>
      </c>
      <c r="AS24" s="67" t="str">
        <f t="shared" si="3"/>
        <v/>
      </c>
      <c r="AT24" s="67" t="str">
        <f t="shared" si="3"/>
        <v/>
      </c>
      <c r="AU24" s="67" t="str">
        <f t="shared" si="3"/>
        <v/>
      </c>
      <c r="AV24" s="67" t="str">
        <f t="shared" si="3"/>
        <v/>
      </c>
      <c r="AW24" s="67" t="str">
        <f t="shared" si="3"/>
        <v/>
      </c>
      <c r="AX24" s="67" t="str">
        <f t="shared" si="4"/>
        <v/>
      </c>
      <c r="AY24" s="67" t="str">
        <f t="shared" si="4"/>
        <v/>
      </c>
      <c r="AZ24" s="67" t="str">
        <f t="shared" si="4"/>
        <v/>
      </c>
      <c r="BA24" s="67" t="str">
        <f t="shared" si="4"/>
        <v/>
      </c>
      <c r="BB24" s="67" t="str">
        <f t="shared" si="4"/>
        <v/>
      </c>
      <c r="BC24" s="67" t="str">
        <f t="shared" si="4"/>
        <v/>
      </c>
      <c r="BD24" s="67" t="str">
        <f t="shared" si="4"/>
        <v/>
      </c>
      <c r="BE24" s="67" t="str">
        <f t="shared" si="4"/>
        <v/>
      </c>
      <c r="BF24" s="67" t="str">
        <f t="shared" si="4"/>
        <v/>
      </c>
      <c r="BG24" s="67" t="str">
        <f t="shared" si="5"/>
        <v/>
      </c>
      <c r="BH24" s="67" t="str">
        <f t="shared" si="5"/>
        <v/>
      </c>
      <c r="BI24" s="67" t="str">
        <f t="shared" si="5"/>
        <v/>
      </c>
      <c r="BJ24" s="67" t="str">
        <f t="shared" si="5"/>
        <v/>
      </c>
      <c r="BK24" s="67" t="str">
        <f t="shared" si="5"/>
        <v/>
      </c>
    </row>
    <row r="25" spans="1:63" x14ac:dyDescent="0.3">
      <c r="A25" s="85">
        <v>23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115"/>
      <c r="AG25" s="115"/>
      <c r="AH25" s="67" t="str">
        <f t="shared" si="3"/>
        <v/>
      </c>
      <c r="AI25" s="67" t="str">
        <f t="shared" si="3"/>
        <v/>
      </c>
      <c r="AJ25" s="67" t="str">
        <f t="shared" si="3"/>
        <v/>
      </c>
      <c r="AK25" s="67" t="str">
        <f t="shared" si="3"/>
        <v/>
      </c>
      <c r="AL25" s="67" t="str">
        <f t="shared" si="3"/>
        <v/>
      </c>
      <c r="AM25" s="67" t="str">
        <f t="shared" si="3"/>
        <v/>
      </c>
      <c r="AN25" s="67" t="str">
        <f t="shared" si="3"/>
        <v/>
      </c>
      <c r="AO25" s="67" t="str">
        <f t="shared" si="3"/>
        <v/>
      </c>
      <c r="AP25" s="67" t="str">
        <f t="shared" si="3"/>
        <v/>
      </c>
      <c r="AQ25" s="67" t="str">
        <f t="shared" si="3"/>
        <v/>
      </c>
      <c r="AR25" s="67" t="str">
        <f t="shared" si="3"/>
        <v/>
      </c>
      <c r="AS25" s="67" t="str">
        <f t="shared" si="3"/>
        <v/>
      </c>
      <c r="AT25" s="67" t="str">
        <f t="shared" si="3"/>
        <v/>
      </c>
      <c r="AU25" s="67" t="str">
        <f t="shared" si="3"/>
        <v/>
      </c>
      <c r="AV25" s="67" t="str">
        <f t="shared" si="3"/>
        <v/>
      </c>
      <c r="AW25" s="67" t="str">
        <f t="shared" si="3"/>
        <v/>
      </c>
      <c r="AX25" s="67" t="str">
        <f t="shared" si="4"/>
        <v/>
      </c>
      <c r="AY25" s="67" t="str">
        <f t="shared" si="4"/>
        <v/>
      </c>
      <c r="AZ25" s="67" t="str">
        <f t="shared" si="4"/>
        <v/>
      </c>
      <c r="BA25" s="67" t="str">
        <f t="shared" si="4"/>
        <v/>
      </c>
      <c r="BB25" s="67" t="str">
        <f t="shared" si="4"/>
        <v/>
      </c>
      <c r="BC25" s="67" t="str">
        <f t="shared" si="4"/>
        <v/>
      </c>
      <c r="BD25" s="67" t="str">
        <f t="shared" si="4"/>
        <v/>
      </c>
      <c r="BE25" s="67" t="str">
        <f t="shared" si="4"/>
        <v/>
      </c>
      <c r="BF25" s="67" t="str">
        <f t="shared" si="4"/>
        <v/>
      </c>
      <c r="BG25" s="67" t="str">
        <f t="shared" si="5"/>
        <v/>
      </c>
      <c r="BH25" s="67" t="str">
        <f t="shared" si="5"/>
        <v/>
      </c>
      <c r="BI25" s="67" t="str">
        <f t="shared" si="5"/>
        <v/>
      </c>
      <c r="BJ25" s="67" t="str">
        <f t="shared" si="5"/>
        <v/>
      </c>
      <c r="BK25" s="67" t="str">
        <f t="shared" si="5"/>
        <v/>
      </c>
    </row>
    <row r="26" spans="1:63" x14ac:dyDescent="0.3">
      <c r="A26" s="85">
        <v>24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115"/>
      <c r="AG26" s="115"/>
      <c r="AH26" s="67" t="str">
        <f t="shared" si="3"/>
        <v/>
      </c>
      <c r="AI26" s="67" t="str">
        <f t="shared" si="3"/>
        <v/>
      </c>
      <c r="AJ26" s="67" t="str">
        <f t="shared" si="3"/>
        <v/>
      </c>
      <c r="AK26" s="67" t="str">
        <f t="shared" si="3"/>
        <v/>
      </c>
      <c r="AL26" s="67" t="str">
        <f t="shared" si="3"/>
        <v/>
      </c>
      <c r="AM26" s="67" t="str">
        <f t="shared" si="3"/>
        <v/>
      </c>
      <c r="AN26" s="67" t="str">
        <f t="shared" si="3"/>
        <v/>
      </c>
      <c r="AO26" s="67" t="str">
        <f t="shared" si="3"/>
        <v/>
      </c>
      <c r="AP26" s="67" t="str">
        <f t="shared" si="3"/>
        <v/>
      </c>
      <c r="AQ26" s="67" t="str">
        <f t="shared" si="3"/>
        <v/>
      </c>
      <c r="AR26" s="67" t="str">
        <f t="shared" si="3"/>
        <v/>
      </c>
      <c r="AS26" s="67" t="str">
        <f t="shared" si="3"/>
        <v/>
      </c>
      <c r="AT26" s="67" t="str">
        <f t="shared" si="3"/>
        <v/>
      </c>
      <c r="AU26" s="67" t="str">
        <f t="shared" si="3"/>
        <v/>
      </c>
      <c r="AV26" s="67" t="str">
        <f t="shared" si="3"/>
        <v/>
      </c>
      <c r="AW26" s="67" t="str">
        <f t="shared" si="3"/>
        <v/>
      </c>
      <c r="AX26" s="67" t="str">
        <f t="shared" si="4"/>
        <v/>
      </c>
      <c r="AY26" s="67" t="str">
        <f t="shared" si="4"/>
        <v/>
      </c>
      <c r="AZ26" s="67" t="str">
        <f t="shared" si="4"/>
        <v/>
      </c>
      <c r="BA26" s="67" t="str">
        <f t="shared" si="4"/>
        <v/>
      </c>
      <c r="BB26" s="67" t="str">
        <f t="shared" si="4"/>
        <v/>
      </c>
      <c r="BC26" s="67" t="str">
        <f t="shared" si="4"/>
        <v/>
      </c>
      <c r="BD26" s="67" t="str">
        <f t="shared" si="4"/>
        <v/>
      </c>
      <c r="BE26" s="67" t="str">
        <f t="shared" si="4"/>
        <v/>
      </c>
      <c r="BF26" s="67" t="str">
        <f t="shared" si="4"/>
        <v/>
      </c>
      <c r="BG26" s="67" t="str">
        <f t="shared" si="5"/>
        <v/>
      </c>
      <c r="BH26" s="67" t="str">
        <f t="shared" si="5"/>
        <v/>
      </c>
      <c r="BI26" s="67" t="str">
        <f t="shared" si="5"/>
        <v/>
      </c>
      <c r="BJ26" s="67" t="str">
        <f t="shared" si="5"/>
        <v/>
      </c>
      <c r="BK26" s="67" t="str">
        <f t="shared" si="5"/>
        <v/>
      </c>
    </row>
    <row r="27" spans="1:63" x14ac:dyDescent="0.3">
      <c r="A27" s="85">
        <v>25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115"/>
      <c r="AG27" s="115"/>
      <c r="AH27" s="67" t="str">
        <f t="shared" si="3"/>
        <v/>
      </c>
      <c r="AI27" s="67" t="str">
        <f t="shared" si="3"/>
        <v/>
      </c>
      <c r="AJ27" s="67" t="str">
        <f t="shared" si="3"/>
        <v/>
      </c>
      <c r="AK27" s="67" t="str">
        <f t="shared" si="3"/>
        <v/>
      </c>
      <c r="AL27" s="67" t="str">
        <f t="shared" si="3"/>
        <v/>
      </c>
      <c r="AM27" s="67" t="str">
        <f t="shared" si="3"/>
        <v/>
      </c>
      <c r="AN27" s="67" t="str">
        <f t="shared" si="3"/>
        <v/>
      </c>
      <c r="AO27" s="67" t="str">
        <f t="shared" si="3"/>
        <v/>
      </c>
      <c r="AP27" s="67" t="str">
        <f t="shared" si="3"/>
        <v/>
      </c>
      <c r="AQ27" s="67" t="str">
        <f t="shared" si="3"/>
        <v/>
      </c>
      <c r="AR27" s="67" t="str">
        <f t="shared" si="3"/>
        <v/>
      </c>
      <c r="AS27" s="67" t="str">
        <f t="shared" si="3"/>
        <v/>
      </c>
      <c r="AT27" s="67" t="str">
        <f t="shared" si="3"/>
        <v/>
      </c>
      <c r="AU27" s="67" t="str">
        <f t="shared" si="3"/>
        <v/>
      </c>
      <c r="AV27" s="67" t="str">
        <f t="shared" si="3"/>
        <v/>
      </c>
      <c r="AW27" s="67" t="str">
        <f t="shared" si="3"/>
        <v/>
      </c>
      <c r="AX27" s="67" t="str">
        <f t="shared" si="4"/>
        <v/>
      </c>
      <c r="AY27" s="67" t="str">
        <f t="shared" si="4"/>
        <v/>
      </c>
      <c r="AZ27" s="67" t="str">
        <f t="shared" si="4"/>
        <v/>
      </c>
      <c r="BA27" s="67" t="str">
        <f t="shared" si="4"/>
        <v/>
      </c>
      <c r="BB27" s="67" t="str">
        <f t="shared" si="4"/>
        <v/>
      </c>
      <c r="BC27" s="67" t="str">
        <f t="shared" si="4"/>
        <v/>
      </c>
      <c r="BD27" s="67" t="str">
        <f t="shared" si="4"/>
        <v/>
      </c>
      <c r="BE27" s="67" t="str">
        <f t="shared" si="4"/>
        <v/>
      </c>
      <c r="BF27" s="67" t="str">
        <f t="shared" si="4"/>
        <v/>
      </c>
      <c r="BG27" s="67" t="str">
        <f t="shared" si="5"/>
        <v/>
      </c>
      <c r="BH27" s="67" t="str">
        <f t="shared" si="5"/>
        <v/>
      </c>
      <c r="BI27" s="67" t="str">
        <f t="shared" si="5"/>
        <v/>
      </c>
      <c r="BJ27" s="67" t="str">
        <f t="shared" si="5"/>
        <v/>
      </c>
      <c r="BK27" s="67" t="str">
        <f t="shared" si="5"/>
        <v/>
      </c>
    </row>
    <row r="28" spans="1:63" x14ac:dyDescent="0.3">
      <c r="A28" s="85">
        <v>26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115"/>
      <c r="AG28" s="115"/>
      <c r="AH28" s="67" t="str">
        <f t="shared" si="3"/>
        <v/>
      </c>
      <c r="AI28" s="67" t="str">
        <f t="shared" si="3"/>
        <v/>
      </c>
      <c r="AJ28" s="67" t="str">
        <f t="shared" si="3"/>
        <v/>
      </c>
      <c r="AK28" s="67" t="str">
        <f t="shared" si="3"/>
        <v/>
      </c>
      <c r="AL28" s="67" t="str">
        <f t="shared" si="3"/>
        <v/>
      </c>
      <c r="AM28" s="67" t="str">
        <f t="shared" si="3"/>
        <v/>
      </c>
      <c r="AN28" s="67" t="str">
        <f t="shared" si="3"/>
        <v/>
      </c>
      <c r="AO28" s="67" t="str">
        <f t="shared" si="3"/>
        <v/>
      </c>
      <c r="AP28" s="67" t="str">
        <f t="shared" si="3"/>
        <v/>
      </c>
      <c r="AQ28" s="67" t="str">
        <f t="shared" si="3"/>
        <v/>
      </c>
      <c r="AR28" s="67" t="str">
        <f t="shared" si="3"/>
        <v/>
      </c>
      <c r="AS28" s="67" t="str">
        <f t="shared" si="3"/>
        <v/>
      </c>
      <c r="AT28" s="67" t="str">
        <f t="shared" si="3"/>
        <v/>
      </c>
      <c r="AU28" s="67" t="str">
        <f t="shared" si="3"/>
        <v/>
      </c>
      <c r="AV28" s="67" t="str">
        <f t="shared" si="3"/>
        <v/>
      </c>
      <c r="AW28" s="67" t="str">
        <f t="shared" si="3"/>
        <v/>
      </c>
      <c r="AX28" s="67" t="str">
        <f t="shared" si="4"/>
        <v/>
      </c>
      <c r="AY28" s="67" t="str">
        <f t="shared" si="4"/>
        <v/>
      </c>
      <c r="AZ28" s="67" t="str">
        <f t="shared" si="4"/>
        <v/>
      </c>
      <c r="BA28" s="67" t="str">
        <f t="shared" si="4"/>
        <v/>
      </c>
      <c r="BB28" s="67" t="str">
        <f t="shared" si="4"/>
        <v/>
      </c>
      <c r="BC28" s="67" t="str">
        <f t="shared" si="4"/>
        <v/>
      </c>
      <c r="BD28" s="67" t="str">
        <f t="shared" si="4"/>
        <v/>
      </c>
      <c r="BE28" s="67" t="str">
        <f t="shared" si="4"/>
        <v/>
      </c>
      <c r="BF28" s="67" t="str">
        <f t="shared" si="4"/>
        <v/>
      </c>
      <c r="BG28" s="67" t="str">
        <f t="shared" si="5"/>
        <v/>
      </c>
      <c r="BH28" s="67" t="str">
        <f t="shared" si="5"/>
        <v/>
      </c>
      <c r="BI28" s="67" t="str">
        <f t="shared" si="5"/>
        <v/>
      </c>
      <c r="BJ28" s="67" t="str">
        <f t="shared" si="5"/>
        <v/>
      </c>
      <c r="BK28" s="67" t="str">
        <f t="shared" si="5"/>
        <v/>
      </c>
    </row>
    <row r="29" spans="1:63" x14ac:dyDescent="0.3">
      <c r="A29" s="85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115"/>
      <c r="AG29" s="115"/>
      <c r="AH29" s="67" t="str">
        <f t="shared" si="3"/>
        <v/>
      </c>
      <c r="AI29" s="67" t="str">
        <f t="shared" si="3"/>
        <v/>
      </c>
      <c r="AJ29" s="67" t="str">
        <f t="shared" si="3"/>
        <v/>
      </c>
      <c r="AK29" s="67" t="str">
        <f t="shared" si="3"/>
        <v/>
      </c>
      <c r="AL29" s="67" t="str">
        <f t="shared" si="3"/>
        <v/>
      </c>
      <c r="AM29" s="67" t="str">
        <f t="shared" si="3"/>
        <v/>
      </c>
      <c r="AN29" s="67" t="str">
        <f t="shared" si="3"/>
        <v/>
      </c>
      <c r="AO29" s="67" t="str">
        <f t="shared" si="3"/>
        <v/>
      </c>
      <c r="AP29" s="67" t="str">
        <f t="shared" si="3"/>
        <v/>
      </c>
      <c r="AQ29" s="67" t="str">
        <f t="shared" si="3"/>
        <v/>
      </c>
      <c r="AR29" s="67" t="str">
        <f t="shared" si="3"/>
        <v/>
      </c>
      <c r="AS29" s="67" t="str">
        <f t="shared" si="3"/>
        <v/>
      </c>
      <c r="AT29" s="67" t="str">
        <f t="shared" si="3"/>
        <v/>
      </c>
      <c r="AU29" s="67" t="str">
        <f t="shared" si="3"/>
        <v/>
      </c>
      <c r="AV29" s="67" t="str">
        <f t="shared" si="3"/>
        <v/>
      </c>
      <c r="AW29" s="67" t="str">
        <f t="shared" si="3"/>
        <v/>
      </c>
      <c r="AX29" s="67" t="str">
        <f t="shared" si="4"/>
        <v/>
      </c>
      <c r="AY29" s="67" t="str">
        <f t="shared" si="4"/>
        <v/>
      </c>
      <c r="AZ29" s="67" t="str">
        <f t="shared" si="4"/>
        <v/>
      </c>
      <c r="BA29" s="67" t="str">
        <f t="shared" si="4"/>
        <v/>
      </c>
      <c r="BB29" s="67" t="str">
        <f t="shared" si="4"/>
        <v/>
      </c>
      <c r="BC29" s="67" t="str">
        <f t="shared" si="4"/>
        <v/>
      </c>
      <c r="BD29" s="67" t="str">
        <f t="shared" si="4"/>
        <v/>
      </c>
      <c r="BE29" s="67" t="str">
        <f t="shared" si="4"/>
        <v/>
      </c>
      <c r="BF29" s="67" t="str">
        <f t="shared" si="4"/>
        <v/>
      </c>
      <c r="BG29" s="67" t="str">
        <f t="shared" si="5"/>
        <v/>
      </c>
      <c r="BH29" s="67" t="str">
        <f t="shared" si="5"/>
        <v/>
      </c>
      <c r="BI29" s="67" t="str">
        <f t="shared" si="5"/>
        <v/>
      </c>
      <c r="BJ29" s="67" t="str">
        <f t="shared" si="5"/>
        <v/>
      </c>
      <c r="BK29" s="67" t="str">
        <f t="shared" si="5"/>
        <v/>
      </c>
    </row>
    <row r="30" spans="1:63" x14ac:dyDescent="0.3">
      <c r="A30" s="85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115"/>
      <c r="AG30" s="115"/>
      <c r="AH30" s="67" t="str">
        <f t="shared" si="3"/>
        <v/>
      </c>
      <c r="AI30" s="67" t="str">
        <f t="shared" si="3"/>
        <v/>
      </c>
      <c r="AJ30" s="67" t="str">
        <f t="shared" si="3"/>
        <v/>
      </c>
      <c r="AK30" s="67" t="str">
        <f t="shared" si="3"/>
        <v/>
      </c>
      <c r="AL30" s="67" t="str">
        <f t="shared" si="3"/>
        <v/>
      </c>
      <c r="AM30" s="67" t="str">
        <f t="shared" si="3"/>
        <v/>
      </c>
      <c r="AN30" s="67" t="str">
        <f t="shared" si="3"/>
        <v/>
      </c>
      <c r="AO30" s="67" t="str">
        <f t="shared" si="3"/>
        <v/>
      </c>
      <c r="AP30" s="67" t="str">
        <f t="shared" si="3"/>
        <v/>
      </c>
      <c r="AQ30" s="67" t="str">
        <f t="shared" si="3"/>
        <v/>
      </c>
      <c r="AR30" s="67" t="str">
        <f t="shared" si="3"/>
        <v/>
      </c>
      <c r="AS30" s="67" t="str">
        <f t="shared" si="3"/>
        <v/>
      </c>
      <c r="AT30" s="67" t="str">
        <f t="shared" si="3"/>
        <v/>
      </c>
      <c r="AU30" s="67" t="str">
        <f t="shared" si="3"/>
        <v/>
      </c>
      <c r="AV30" s="67" t="str">
        <f t="shared" si="3"/>
        <v/>
      </c>
      <c r="AW30" s="67" t="str">
        <f t="shared" si="3"/>
        <v/>
      </c>
      <c r="AX30" s="67" t="str">
        <f t="shared" si="4"/>
        <v/>
      </c>
      <c r="AY30" s="67" t="str">
        <f t="shared" si="4"/>
        <v/>
      </c>
      <c r="AZ30" s="67" t="str">
        <f t="shared" si="4"/>
        <v/>
      </c>
      <c r="BA30" s="67" t="str">
        <f t="shared" si="4"/>
        <v/>
      </c>
      <c r="BB30" s="67" t="str">
        <f t="shared" si="4"/>
        <v/>
      </c>
      <c r="BC30" s="67" t="str">
        <f t="shared" si="4"/>
        <v/>
      </c>
      <c r="BD30" s="67" t="str">
        <f t="shared" si="4"/>
        <v/>
      </c>
      <c r="BE30" s="67" t="str">
        <f t="shared" si="4"/>
        <v/>
      </c>
      <c r="BF30" s="67" t="str">
        <f t="shared" si="4"/>
        <v/>
      </c>
      <c r="BG30" s="67" t="str">
        <f t="shared" si="5"/>
        <v/>
      </c>
      <c r="BH30" s="67" t="str">
        <f t="shared" si="5"/>
        <v/>
      </c>
      <c r="BI30" s="67" t="str">
        <f t="shared" si="5"/>
        <v/>
      </c>
      <c r="BJ30" s="67" t="str">
        <f t="shared" si="5"/>
        <v/>
      </c>
      <c r="BK30" s="67" t="str">
        <f t="shared" si="5"/>
        <v/>
      </c>
    </row>
    <row r="31" spans="1:63" x14ac:dyDescent="0.3">
      <c r="A31" s="85">
        <v>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115"/>
      <c r="AG31" s="115"/>
      <c r="AH31" s="67" t="str">
        <f t="shared" si="3"/>
        <v/>
      </c>
      <c r="AI31" s="67" t="str">
        <f t="shared" si="3"/>
        <v/>
      </c>
      <c r="AJ31" s="67" t="str">
        <f t="shared" si="3"/>
        <v/>
      </c>
      <c r="AK31" s="67" t="str">
        <f t="shared" si="3"/>
        <v/>
      </c>
      <c r="AL31" s="67" t="str">
        <f t="shared" si="3"/>
        <v/>
      </c>
      <c r="AM31" s="67" t="str">
        <f t="shared" si="3"/>
        <v/>
      </c>
      <c r="AN31" s="67" t="str">
        <f t="shared" si="3"/>
        <v/>
      </c>
      <c r="AO31" s="67" t="str">
        <f t="shared" si="3"/>
        <v/>
      </c>
      <c r="AP31" s="67" t="str">
        <f t="shared" si="3"/>
        <v/>
      </c>
      <c r="AQ31" s="67" t="str">
        <f t="shared" si="3"/>
        <v/>
      </c>
      <c r="AR31" s="67" t="str">
        <f t="shared" si="3"/>
        <v/>
      </c>
      <c r="AS31" s="67" t="str">
        <f t="shared" si="3"/>
        <v/>
      </c>
      <c r="AT31" s="67" t="str">
        <f t="shared" si="3"/>
        <v/>
      </c>
      <c r="AU31" s="67" t="str">
        <f t="shared" si="3"/>
        <v/>
      </c>
      <c r="AV31" s="67" t="str">
        <f t="shared" si="3"/>
        <v/>
      </c>
      <c r="AW31" s="67" t="str">
        <f t="shared" si="3"/>
        <v/>
      </c>
      <c r="AX31" s="67" t="str">
        <f t="shared" si="4"/>
        <v/>
      </c>
      <c r="AY31" s="67" t="str">
        <f t="shared" si="4"/>
        <v/>
      </c>
      <c r="AZ31" s="67" t="str">
        <f t="shared" si="4"/>
        <v/>
      </c>
      <c r="BA31" s="67" t="str">
        <f t="shared" si="4"/>
        <v/>
      </c>
      <c r="BB31" s="67" t="str">
        <f t="shared" si="4"/>
        <v/>
      </c>
      <c r="BC31" s="67" t="str">
        <f t="shared" si="4"/>
        <v/>
      </c>
      <c r="BD31" s="67" t="str">
        <f t="shared" si="4"/>
        <v/>
      </c>
      <c r="BE31" s="67" t="str">
        <f t="shared" si="4"/>
        <v/>
      </c>
      <c r="BF31" s="67" t="str">
        <f t="shared" si="4"/>
        <v/>
      </c>
      <c r="BG31" s="67" t="str">
        <f t="shared" si="5"/>
        <v/>
      </c>
      <c r="BH31" s="67" t="str">
        <f t="shared" si="5"/>
        <v/>
      </c>
      <c r="BI31" s="67" t="str">
        <f t="shared" si="5"/>
        <v/>
      </c>
      <c r="BJ31" s="67" t="str">
        <f t="shared" si="5"/>
        <v/>
      </c>
      <c r="BK31" s="67" t="str">
        <f t="shared" si="5"/>
        <v/>
      </c>
    </row>
    <row r="32" spans="1:63" x14ac:dyDescent="0.3">
      <c r="A32" s="85">
        <v>30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115"/>
      <c r="AG32" s="115"/>
      <c r="AH32" s="67" t="str">
        <f t="shared" si="3"/>
        <v/>
      </c>
      <c r="AI32" s="67" t="str">
        <f t="shared" si="3"/>
        <v/>
      </c>
      <c r="AJ32" s="67" t="str">
        <f t="shared" si="3"/>
        <v/>
      </c>
      <c r="AK32" s="67" t="str">
        <f t="shared" si="3"/>
        <v/>
      </c>
      <c r="AL32" s="67" t="str">
        <f t="shared" si="3"/>
        <v/>
      </c>
      <c r="AM32" s="67" t="str">
        <f t="shared" si="3"/>
        <v/>
      </c>
      <c r="AN32" s="67" t="str">
        <f t="shared" si="3"/>
        <v/>
      </c>
      <c r="AO32" s="67" t="str">
        <f t="shared" si="3"/>
        <v/>
      </c>
      <c r="AP32" s="67" t="str">
        <f t="shared" si="3"/>
        <v/>
      </c>
      <c r="AQ32" s="67" t="str">
        <f t="shared" si="3"/>
        <v/>
      </c>
      <c r="AR32" s="67" t="str">
        <f t="shared" si="3"/>
        <v/>
      </c>
      <c r="AS32" s="67" t="str">
        <f t="shared" si="3"/>
        <v/>
      </c>
      <c r="AT32" s="67" t="str">
        <f t="shared" si="3"/>
        <v/>
      </c>
      <c r="AU32" s="67" t="str">
        <f t="shared" si="3"/>
        <v/>
      </c>
      <c r="AV32" s="67" t="str">
        <f t="shared" si="3"/>
        <v/>
      </c>
      <c r="AW32" s="67" t="str">
        <f t="shared" si="3"/>
        <v/>
      </c>
      <c r="AX32" s="67" t="str">
        <f t="shared" si="4"/>
        <v/>
      </c>
      <c r="AY32" s="67" t="str">
        <f t="shared" si="4"/>
        <v/>
      </c>
      <c r="AZ32" s="67" t="str">
        <f t="shared" si="4"/>
        <v/>
      </c>
      <c r="BA32" s="67" t="str">
        <f t="shared" si="4"/>
        <v/>
      </c>
      <c r="BB32" s="67" t="str">
        <f t="shared" si="4"/>
        <v/>
      </c>
      <c r="BC32" s="67" t="str">
        <f t="shared" si="4"/>
        <v/>
      </c>
      <c r="BD32" s="67" t="str">
        <f t="shared" si="4"/>
        <v/>
      </c>
      <c r="BE32" s="67" t="str">
        <f t="shared" si="4"/>
        <v/>
      </c>
      <c r="BF32" s="67" t="str">
        <f t="shared" si="4"/>
        <v/>
      </c>
      <c r="BG32" s="67" t="str">
        <f t="shared" si="5"/>
        <v/>
      </c>
      <c r="BH32" s="67" t="str">
        <f t="shared" si="5"/>
        <v/>
      </c>
      <c r="BI32" s="67" t="str">
        <f t="shared" si="5"/>
        <v/>
      </c>
      <c r="BJ32" s="67" t="str">
        <f t="shared" si="5"/>
        <v/>
      </c>
      <c r="BK32" s="67" t="str">
        <f t="shared" si="5"/>
        <v/>
      </c>
    </row>
    <row r="33" spans="1:63" x14ac:dyDescent="0.3">
      <c r="A33" s="85">
        <v>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115"/>
      <c r="AG33" s="115"/>
      <c r="AH33" s="67" t="str">
        <f t="shared" si="3"/>
        <v/>
      </c>
      <c r="AI33" s="67" t="str">
        <f t="shared" si="3"/>
        <v/>
      </c>
      <c r="AJ33" s="67" t="str">
        <f t="shared" si="3"/>
        <v/>
      </c>
      <c r="AK33" s="67" t="str">
        <f t="shared" si="3"/>
        <v/>
      </c>
      <c r="AL33" s="67" t="str">
        <f t="shared" si="3"/>
        <v/>
      </c>
      <c r="AM33" s="67" t="str">
        <f t="shared" si="3"/>
        <v/>
      </c>
      <c r="AN33" s="67" t="str">
        <f t="shared" si="3"/>
        <v/>
      </c>
      <c r="AO33" s="67" t="str">
        <f t="shared" si="3"/>
        <v/>
      </c>
      <c r="AP33" s="67" t="str">
        <f t="shared" si="3"/>
        <v/>
      </c>
      <c r="AQ33" s="67" t="str">
        <f t="shared" si="3"/>
        <v/>
      </c>
      <c r="AR33" s="67" t="str">
        <f t="shared" si="3"/>
        <v/>
      </c>
      <c r="AS33" s="67" t="str">
        <f t="shared" si="3"/>
        <v/>
      </c>
      <c r="AT33" s="67" t="str">
        <f t="shared" si="3"/>
        <v/>
      </c>
      <c r="AU33" s="67" t="str">
        <f t="shared" si="3"/>
        <v/>
      </c>
      <c r="AV33" s="67" t="str">
        <f t="shared" si="3"/>
        <v/>
      </c>
      <c r="AW33" s="67" t="str">
        <f t="shared" si="3"/>
        <v/>
      </c>
      <c r="AX33" s="67" t="str">
        <f t="shared" si="4"/>
        <v/>
      </c>
      <c r="AY33" s="67" t="str">
        <f t="shared" si="4"/>
        <v/>
      </c>
      <c r="AZ33" s="67" t="str">
        <f t="shared" si="4"/>
        <v/>
      </c>
      <c r="BA33" s="67" t="str">
        <f t="shared" si="4"/>
        <v/>
      </c>
      <c r="BB33" s="67" t="str">
        <f t="shared" si="4"/>
        <v/>
      </c>
      <c r="BC33" s="67" t="str">
        <f t="shared" si="4"/>
        <v/>
      </c>
      <c r="BD33" s="67" t="str">
        <f t="shared" si="4"/>
        <v/>
      </c>
      <c r="BE33" s="67" t="str">
        <f t="shared" si="4"/>
        <v/>
      </c>
      <c r="BF33" s="67" t="str">
        <f t="shared" si="4"/>
        <v/>
      </c>
      <c r="BG33" s="67" t="str">
        <f t="shared" si="5"/>
        <v/>
      </c>
      <c r="BH33" s="67" t="str">
        <f t="shared" si="5"/>
        <v/>
      </c>
      <c r="BI33" s="67" t="str">
        <f t="shared" si="5"/>
        <v/>
      </c>
      <c r="BJ33" s="67" t="str">
        <f t="shared" si="5"/>
        <v/>
      </c>
      <c r="BK33" s="67" t="str">
        <f t="shared" si="5"/>
        <v/>
      </c>
    </row>
    <row r="34" spans="1:63" x14ac:dyDescent="0.3">
      <c r="A34" s="85">
        <v>32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115"/>
      <c r="AG34" s="115"/>
      <c r="AH34" s="67" t="str">
        <f t="shared" ref="AH34:AW37" si="6">IF(B34&gt;0,LN(B34),"")</f>
        <v/>
      </c>
      <c r="AI34" s="67" t="str">
        <f t="shared" si="6"/>
        <v/>
      </c>
      <c r="AJ34" s="67" t="str">
        <f t="shared" si="6"/>
        <v/>
      </c>
      <c r="AK34" s="67" t="str">
        <f t="shared" si="6"/>
        <v/>
      </c>
      <c r="AL34" s="67" t="str">
        <f t="shared" si="6"/>
        <v/>
      </c>
      <c r="AM34" s="67" t="str">
        <f t="shared" si="6"/>
        <v/>
      </c>
      <c r="AN34" s="67" t="str">
        <f t="shared" si="6"/>
        <v/>
      </c>
      <c r="AO34" s="67" t="str">
        <f t="shared" si="6"/>
        <v/>
      </c>
      <c r="AP34" s="67" t="str">
        <f t="shared" si="6"/>
        <v/>
      </c>
      <c r="AQ34" s="67" t="str">
        <f t="shared" si="6"/>
        <v/>
      </c>
      <c r="AR34" s="67" t="str">
        <f t="shared" si="6"/>
        <v/>
      </c>
      <c r="AS34" s="67" t="str">
        <f t="shared" si="6"/>
        <v/>
      </c>
      <c r="AT34" s="67" t="str">
        <f t="shared" si="6"/>
        <v/>
      </c>
      <c r="AU34" s="67" t="str">
        <f t="shared" si="6"/>
        <v/>
      </c>
      <c r="AV34" s="67" t="str">
        <f t="shared" si="6"/>
        <v/>
      </c>
      <c r="AW34" s="67" t="str">
        <f t="shared" si="6"/>
        <v/>
      </c>
      <c r="AX34" s="67" t="str">
        <f t="shared" si="4"/>
        <v/>
      </c>
      <c r="AY34" s="67" t="str">
        <f t="shared" si="4"/>
        <v/>
      </c>
      <c r="AZ34" s="67" t="str">
        <f t="shared" si="4"/>
        <v/>
      </c>
      <c r="BA34" s="67" t="str">
        <f t="shared" si="4"/>
        <v/>
      </c>
      <c r="BB34" s="67" t="str">
        <f t="shared" si="4"/>
        <v/>
      </c>
      <c r="BC34" s="67" t="str">
        <f t="shared" si="4"/>
        <v/>
      </c>
      <c r="BD34" s="67" t="str">
        <f t="shared" si="4"/>
        <v/>
      </c>
      <c r="BE34" s="67" t="str">
        <f t="shared" si="4"/>
        <v/>
      </c>
      <c r="BF34" s="67" t="str">
        <f t="shared" si="4"/>
        <v/>
      </c>
      <c r="BG34" s="67" t="str">
        <f t="shared" si="5"/>
        <v/>
      </c>
      <c r="BH34" s="67" t="str">
        <f t="shared" si="5"/>
        <v/>
      </c>
      <c r="BI34" s="67" t="str">
        <f t="shared" si="5"/>
        <v/>
      </c>
      <c r="BJ34" s="67" t="str">
        <f t="shared" si="5"/>
        <v/>
      </c>
      <c r="BK34" s="67" t="str">
        <f t="shared" si="5"/>
        <v/>
      </c>
    </row>
    <row r="35" spans="1:63" x14ac:dyDescent="0.3">
      <c r="A35" s="85">
        <v>33</v>
      </c>
      <c r="B35" s="70"/>
      <c r="C35" s="70"/>
      <c r="D35" s="70"/>
      <c r="E35" s="70"/>
      <c r="F35" s="70"/>
      <c r="G35" s="70"/>
      <c r="H35" s="70"/>
      <c r="I35" s="70"/>
      <c r="J35" s="7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115"/>
      <c r="AG35" s="115"/>
      <c r="AH35" s="67" t="str">
        <f t="shared" si="6"/>
        <v/>
      </c>
      <c r="AI35" s="67" t="str">
        <f t="shared" si="6"/>
        <v/>
      </c>
      <c r="AJ35" s="67" t="str">
        <f t="shared" si="6"/>
        <v/>
      </c>
      <c r="AK35" s="67" t="str">
        <f t="shared" si="6"/>
        <v/>
      </c>
      <c r="AL35" s="67" t="str">
        <f t="shared" si="6"/>
        <v/>
      </c>
      <c r="AM35" s="67" t="str">
        <f t="shared" si="6"/>
        <v/>
      </c>
      <c r="AN35" s="67" t="str">
        <f t="shared" si="6"/>
        <v/>
      </c>
      <c r="AO35" s="67" t="str">
        <f t="shared" si="6"/>
        <v/>
      </c>
      <c r="AP35" s="67" t="str">
        <f t="shared" si="6"/>
        <v/>
      </c>
      <c r="AQ35" s="67" t="str">
        <f t="shared" si="6"/>
        <v/>
      </c>
      <c r="AR35" s="67" t="str">
        <f t="shared" si="6"/>
        <v/>
      </c>
      <c r="AS35" s="67" t="str">
        <f t="shared" si="6"/>
        <v/>
      </c>
      <c r="AT35" s="67" t="str">
        <f t="shared" si="6"/>
        <v/>
      </c>
      <c r="AU35" s="67" t="str">
        <f t="shared" si="6"/>
        <v/>
      </c>
      <c r="AV35" s="67" t="str">
        <f t="shared" si="6"/>
        <v/>
      </c>
      <c r="AW35" s="67" t="str">
        <f t="shared" si="6"/>
        <v/>
      </c>
      <c r="AX35" s="67" t="str">
        <f t="shared" si="4"/>
        <v/>
      </c>
      <c r="AY35" s="67" t="str">
        <f t="shared" si="4"/>
        <v/>
      </c>
      <c r="AZ35" s="67" t="str">
        <f t="shared" si="4"/>
        <v/>
      </c>
      <c r="BA35" s="67" t="str">
        <f t="shared" si="4"/>
        <v/>
      </c>
      <c r="BB35" s="67" t="str">
        <f t="shared" si="4"/>
        <v/>
      </c>
      <c r="BC35" s="67" t="str">
        <f t="shared" si="4"/>
        <v/>
      </c>
      <c r="BD35" s="67" t="str">
        <f t="shared" si="4"/>
        <v/>
      </c>
      <c r="BE35" s="67" t="str">
        <f t="shared" si="4"/>
        <v/>
      </c>
      <c r="BF35" s="67" t="str">
        <f t="shared" si="4"/>
        <v/>
      </c>
      <c r="BG35" s="67" t="str">
        <f t="shared" si="5"/>
        <v/>
      </c>
      <c r="BH35" s="67" t="str">
        <f t="shared" si="5"/>
        <v/>
      </c>
      <c r="BI35" s="67" t="str">
        <f t="shared" si="5"/>
        <v/>
      </c>
      <c r="BJ35" s="67" t="str">
        <f t="shared" si="5"/>
        <v/>
      </c>
      <c r="BK35" s="67" t="str">
        <f t="shared" si="5"/>
        <v/>
      </c>
    </row>
    <row r="36" spans="1:63" x14ac:dyDescent="0.3">
      <c r="A36" s="85">
        <v>34</v>
      </c>
      <c r="B36" s="70"/>
      <c r="C36" s="70"/>
      <c r="D36" s="70"/>
      <c r="E36" s="70"/>
      <c r="F36" s="70"/>
      <c r="G36" s="70"/>
      <c r="H36" s="70"/>
      <c r="I36" s="70"/>
      <c r="J36" s="7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115"/>
      <c r="AG36" s="115"/>
      <c r="AH36" s="67" t="str">
        <f t="shared" si="6"/>
        <v/>
      </c>
      <c r="AI36" s="67" t="str">
        <f t="shared" si="6"/>
        <v/>
      </c>
      <c r="AJ36" s="67" t="str">
        <f t="shared" si="6"/>
        <v/>
      </c>
      <c r="AK36" s="67" t="str">
        <f t="shared" si="6"/>
        <v/>
      </c>
      <c r="AL36" s="67" t="str">
        <f t="shared" si="6"/>
        <v/>
      </c>
      <c r="AM36" s="67" t="str">
        <f t="shared" si="6"/>
        <v/>
      </c>
      <c r="AN36" s="67" t="str">
        <f t="shared" si="6"/>
        <v/>
      </c>
      <c r="AO36" s="67" t="str">
        <f t="shared" si="6"/>
        <v/>
      </c>
      <c r="AP36" s="67" t="str">
        <f t="shared" si="6"/>
        <v/>
      </c>
      <c r="AQ36" s="67" t="str">
        <f t="shared" si="6"/>
        <v/>
      </c>
      <c r="AR36" s="67" t="str">
        <f t="shared" si="6"/>
        <v/>
      </c>
      <c r="AS36" s="67" t="str">
        <f t="shared" si="6"/>
        <v/>
      </c>
      <c r="AT36" s="67" t="str">
        <f t="shared" si="6"/>
        <v/>
      </c>
      <c r="AU36" s="67" t="str">
        <f t="shared" si="6"/>
        <v/>
      </c>
      <c r="AV36" s="67" t="str">
        <f t="shared" si="6"/>
        <v/>
      </c>
      <c r="AW36" s="67" t="str">
        <f t="shared" si="6"/>
        <v/>
      </c>
      <c r="AX36" s="67" t="str">
        <f t="shared" si="4"/>
        <v/>
      </c>
      <c r="AY36" s="67" t="str">
        <f t="shared" si="4"/>
        <v/>
      </c>
      <c r="AZ36" s="67" t="str">
        <f t="shared" si="4"/>
        <v/>
      </c>
      <c r="BA36" s="67" t="str">
        <f t="shared" si="4"/>
        <v/>
      </c>
      <c r="BB36" s="67" t="str">
        <f t="shared" si="4"/>
        <v/>
      </c>
      <c r="BC36" s="67" t="str">
        <f t="shared" si="4"/>
        <v/>
      </c>
      <c r="BD36" s="67" t="str">
        <f t="shared" si="4"/>
        <v/>
      </c>
      <c r="BE36" s="67" t="str">
        <f t="shared" si="4"/>
        <v/>
      </c>
      <c r="BF36" s="67" t="str">
        <f t="shared" si="4"/>
        <v/>
      </c>
      <c r="BG36" s="67" t="str">
        <f t="shared" si="5"/>
        <v/>
      </c>
      <c r="BH36" s="67" t="str">
        <f t="shared" si="5"/>
        <v/>
      </c>
      <c r="BI36" s="67" t="str">
        <f t="shared" si="5"/>
        <v/>
      </c>
      <c r="BJ36" s="67" t="str">
        <f t="shared" si="5"/>
        <v/>
      </c>
      <c r="BK36" s="67" t="str">
        <f t="shared" si="5"/>
        <v/>
      </c>
    </row>
    <row r="37" spans="1:63" x14ac:dyDescent="0.3">
      <c r="A37" s="85">
        <v>35</v>
      </c>
      <c r="B37" s="70"/>
      <c r="C37" s="70"/>
      <c r="D37" s="70"/>
      <c r="E37" s="70"/>
      <c r="F37" s="70"/>
      <c r="G37" s="70"/>
      <c r="H37" s="70"/>
      <c r="I37" s="70"/>
      <c r="J37" s="7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115"/>
      <c r="AG37" s="115"/>
      <c r="AH37" s="67" t="str">
        <f t="shared" si="6"/>
        <v/>
      </c>
      <c r="AI37" s="67" t="str">
        <f t="shared" si="6"/>
        <v/>
      </c>
      <c r="AJ37" s="67" t="str">
        <f t="shared" si="6"/>
        <v/>
      </c>
      <c r="AK37" s="67" t="str">
        <f t="shared" si="6"/>
        <v/>
      </c>
      <c r="AL37" s="67" t="str">
        <f t="shared" si="6"/>
        <v/>
      </c>
      <c r="AM37" s="67" t="str">
        <f t="shared" si="6"/>
        <v/>
      </c>
      <c r="AN37" s="67" t="str">
        <f t="shared" si="6"/>
        <v/>
      </c>
      <c r="AO37" s="67" t="str">
        <f t="shared" si="6"/>
        <v/>
      </c>
      <c r="AP37" s="67" t="str">
        <f t="shared" si="6"/>
        <v/>
      </c>
      <c r="AQ37" s="67" t="str">
        <f t="shared" si="6"/>
        <v/>
      </c>
      <c r="AR37" s="67" t="str">
        <f t="shared" si="6"/>
        <v/>
      </c>
      <c r="AS37" s="67" t="str">
        <f t="shared" si="6"/>
        <v/>
      </c>
      <c r="AT37" s="67" t="str">
        <f t="shared" si="6"/>
        <v/>
      </c>
      <c r="AU37" s="67" t="str">
        <f t="shared" si="6"/>
        <v/>
      </c>
      <c r="AV37" s="67" t="str">
        <f t="shared" si="6"/>
        <v/>
      </c>
      <c r="AW37" s="67" t="str">
        <f t="shared" si="6"/>
        <v/>
      </c>
      <c r="AX37" s="67" t="str">
        <f t="shared" si="4"/>
        <v/>
      </c>
      <c r="AY37" s="67" t="str">
        <f t="shared" si="4"/>
        <v/>
      </c>
      <c r="AZ37" s="67" t="str">
        <f t="shared" si="4"/>
        <v/>
      </c>
      <c r="BA37" s="67" t="str">
        <f t="shared" si="4"/>
        <v/>
      </c>
      <c r="BB37" s="67" t="str">
        <f t="shared" si="4"/>
        <v/>
      </c>
      <c r="BC37" s="67" t="str">
        <f t="shared" si="4"/>
        <v/>
      </c>
      <c r="BD37" s="67" t="str">
        <f t="shared" si="4"/>
        <v/>
      </c>
      <c r="BE37" s="67" t="str">
        <f t="shared" si="4"/>
        <v/>
      </c>
      <c r="BF37" s="67" t="str">
        <f t="shared" si="4"/>
        <v/>
      </c>
      <c r="BG37" s="67" t="str">
        <f t="shared" si="5"/>
        <v/>
      </c>
      <c r="BH37" s="67" t="str">
        <f t="shared" si="5"/>
        <v/>
      </c>
      <c r="BI37" s="67" t="str">
        <f t="shared" si="5"/>
        <v/>
      </c>
      <c r="BJ37" s="67" t="str">
        <f t="shared" si="5"/>
        <v/>
      </c>
      <c r="BK37" s="67" t="str">
        <f t="shared" si="5"/>
        <v/>
      </c>
    </row>
    <row r="38" spans="1:63" x14ac:dyDescent="0.3">
      <c r="A38" s="107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63" x14ac:dyDescent="0.3">
      <c r="A39" s="112" t="s">
        <v>44</v>
      </c>
      <c r="B39" s="113"/>
      <c r="C39" s="113"/>
      <c r="D39" s="113"/>
      <c r="E39" s="114"/>
      <c r="F39" s="56"/>
      <c r="G39" s="56"/>
      <c r="H39" s="56"/>
      <c r="I39" s="56"/>
      <c r="J39" s="56"/>
      <c r="K39" s="56"/>
      <c r="L39" s="56"/>
    </row>
    <row r="40" spans="1:63" x14ac:dyDescent="0.3">
      <c r="A40" s="109" t="s">
        <v>45</v>
      </c>
      <c r="B40" s="110" t="s">
        <v>41</v>
      </c>
      <c r="C40" s="110" t="s">
        <v>42</v>
      </c>
    </row>
    <row r="41" spans="1:63" x14ac:dyDescent="0.3">
      <c r="A41" s="30" t="s">
        <v>46</v>
      </c>
      <c r="B41" s="99">
        <f>COUNT(B3:AE37)</f>
        <v>6</v>
      </c>
      <c r="C41" s="99">
        <f>COUNT(AH3:BK37)</f>
        <v>6</v>
      </c>
    </row>
    <row r="42" spans="1:63" x14ac:dyDescent="0.3">
      <c r="A42" s="30" t="s">
        <v>47</v>
      </c>
      <c r="B42" s="104">
        <f>KURT(B3:AE37)</f>
        <v>-2.2899941436576876</v>
      </c>
      <c r="C42" s="104">
        <f>KURT(AH3:BK37)</f>
        <v>-2.6354242016459386</v>
      </c>
      <c r="G42" s="106" t="s">
        <v>48</v>
      </c>
    </row>
    <row r="43" spans="1:63" x14ac:dyDescent="0.3">
      <c r="A43" s="30" t="s">
        <v>49</v>
      </c>
      <c r="B43" s="99">
        <f>SQRT(24*B41*(B41^2-1)/((B41-2)*(B41+3)*(B41-3)*(B41+5)))</f>
        <v>2.059714602177749</v>
      </c>
      <c r="C43" s="99">
        <f>SQRT(24*C41*(C41^2-1)/((C41-2)*(C41+3)*(C41-3)*(C41+5)))</f>
        <v>2.059714602177749</v>
      </c>
      <c r="G43" t="s">
        <v>50</v>
      </c>
    </row>
    <row r="44" spans="1:63" x14ac:dyDescent="0.3">
      <c r="A44" s="30" t="s">
        <v>51</v>
      </c>
      <c r="B44" s="99" t="str">
        <f>IF(ABS(B42/B43)&gt;NORMSINV(1-0.05/2),"non normal","normal")</f>
        <v>normal</v>
      </c>
      <c r="C44" s="99" t="str">
        <f>IF(ABS(C42/C43)&gt;NORMSINV(1-0.05/2),"non normal","normal")</f>
        <v>normal</v>
      </c>
    </row>
    <row r="45" spans="1:63" x14ac:dyDescent="0.3">
      <c r="A45" s="30" t="s">
        <v>52</v>
      </c>
      <c r="B45" s="100">
        <f>SKEW(B3:AE37)</f>
        <v>0.46659260507293421</v>
      </c>
      <c r="C45" s="100">
        <f>SKEW(AH3:BK37)</f>
        <v>0.27244979318326967</v>
      </c>
      <c r="G45" t="s">
        <v>53</v>
      </c>
    </row>
    <row r="46" spans="1:63" x14ac:dyDescent="0.3">
      <c r="A46" s="30" t="s">
        <v>54</v>
      </c>
      <c r="B46" s="99">
        <f>SQRT((6*B41*(B41-1))/((B41-2)*(B41+1)*(B41+3)))</f>
        <v>0.84515425472851657</v>
      </c>
      <c r="C46" s="99">
        <f>SQRT((6*C41*(C41-1))/((C41-2)*(C41+1)*(C41+3)))</f>
        <v>0.84515425472851657</v>
      </c>
      <c r="G46" s="129" t="s">
        <v>55</v>
      </c>
    </row>
    <row r="47" spans="1:63" x14ac:dyDescent="0.3">
      <c r="A47" s="30" t="s">
        <v>56</v>
      </c>
      <c r="B47" s="99" t="str">
        <f>IF(ABS(B45/B46)&gt;NORMSINV(1-0.05/2),"non normal","normal")</f>
        <v>normal</v>
      </c>
      <c r="C47" s="99" t="str">
        <f>IF(ABS(C45/C46)&gt;NORMSINV(1-0.05/2),"non normal","normal")</f>
        <v>normal</v>
      </c>
      <c r="G47" t="s">
        <v>57</v>
      </c>
    </row>
    <row r="48" spans="1:63" x14ac:dyDescent="0.3">
      <c r="A48" s="130" t="s">
        <v>58</v>
      </c>
      <c r="B48" s="131">
        <f>ABS(B45/B46)</f>
        <v>0.55207981556315389</v>
      </c>
      <c r="C48" s="131">
        <f>ABS(C45/C46)</f>
        <v>0.32236694267224264</v>
      </c>
      <c r="D48" s="56"/>
      <c r="E48" s="56"/>
      <c r="F48" s="56"/>
      <c r="G48" s="56"/>
      <c r="H48" s="56"/>
      <c r="I48" s="56"/>
      <c r="J48" s="56"/>
      <c r="K48" s="56"/>
      <c r="L48" s="56"/>
    </row>
    <row r="49" spans="1:12" x14ac:dyDescent="0.3">
      <c r="A49" s="107"/>
      <c r="B49" s="101" t="s">
        <v>59</v>
      </c>
      <c r="C49" s="101" t="s">
        <v>60</v>
      </c>
      <c r="D49" s="101" t="s">
        <v>61</v>
      </c>
      <c r="E49" s="56"/>
      <c r="F49" s="56"/>
      <c r="G49" s="56"/>
      <c r="H49" s="56"/>
      <c r="I49" s="56"/>
      <c r="J49" s="56"/>
      <c r="K49" s="56"/>
      <c r="L49" s="56"/>
    </row>
    <row r="50" spans="1:12" x14ac:dyDescent="0.3">
      <c r="A50" s="107"/>
      <c r="B50" s="102" t="str">
        <f>IF(AND(B44="normal", B47="normal"),"Normal", "Non Normal")</f>
        <v>Normal</v>
      </c>
      <c r="C50" s="102" t="str">
        <f>IF(AND(C44="normal", C47="normal"),"Normal", "Non Normal")</f>
        <v>Normal</v>
      </c>
      <c r="D50" s="134" t="str">
        <f>IF(AND(B50="Normal",C50="Normal"),IF(B48&lt;C48,"Normal","Lognormal"),IF(B50="normal","Normal",IF(C50="normal","Lognormal","Skewed")))</f>
        <v>Lognormal</v>
      </c>
      <c r="E50" s="56"/>
      <c r="F50" s="56"/>
      <c r="G50" s="56"/>
      <c r="H50" s="56"/>
      <c r="I50" s="56"/>
      <c r="J50" s="56"/>
      <c r="K50" s="56"/>
      <c r="L50" s="56"/>
    </row>
    <row r="51" spans="1:12" x14ac:dyDescent="0.3">
      <c r="A51" s="107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</row>
    <row r="52" spans="1:12" x14ac:dyDescent="0.3">
      <c r="A52" s="107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</row>
  </sheetData>
  <sheetProtection algorithmName="SHA-512" hashValue="IlaY5SsJzRAyGDkl7p/0BP+CQyXVB24CY43lGNkbi8Dv9nuDJ791ZcQXN95shaYG9A1cUQekgD9TpxVYcPgD/w==" saltValue="ZKUfxjHB2sC0LxF8FviHwQ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A2BF2-BDD0-4314-A98A-E3E626A9EDE0}">
  <sheetPr>
    <tabColor rgb="FFFFC000"/>
  </sheetPr>
  <dimension ref="A1:BK52"/>
  <sheetViews>
    <sheetView topLeftCell="A13" zoomScaleNormal="100" workbookViewId="0">
      <selection activeCell="B2" sqref="B2:C5"/>
    </sheetView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8" customWidth="1"/>
    <col min="5" max="5" width="19" bestFit="1" customWidth="1"/>
    <col min="6" max="6" width="18.10937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1"/>
      <c r="B1" s="93" t="s">
        <v>41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H1" s="108" t="s">
        <v>42</v>
      </c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</row>
    <row r="2" spans="1:63" ht="92.4" x14ac:dyDescent="0.3">
      <c r="A2" s="52" t="s">
        <v>43</v>
      </c>
      <c r="B2" s="105" t="s">
        <v>252</v>
      </c>
      <c r="C2" s="105" t="s">
        <v>251</v>
      </c>
      <c r="D2" s="105"/>
      <c r="E2" s="105"/>
      <c r="F2" s="105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H2" s="105" t="str">
        <f>IF(B2&gt;0,B2,"")</f>
        <v>CC-BurnsHarbor-IN_Windbox Scrubber</v>
      </c>
      <c r="AI2" s="105" t="str">
        <f t="shared" ref="AI2:BK2" si="0">IF(C2&gt;0,C2,"")</f>
        <v>USS-Gary-IN_Sinter Plant Windbox Stack No. 2</v>
      </c>
      <c r="AJ2" s="105" t="str">
        <f t="shared" si="0"/>
        <v/>
      </c>
      <c r="AK2" s="105" t="str">
        <f t="shared" si="0"/>
        <v/>
      </c>
      <c r="AL2" s="105" t="str">
        <f t="shared" si="0"/>
        <v/>
      </c>
      <c r="AM2" s="105" t="str">
        <f t="shared" si="0"/>
        <v/>
      </c>
      <c r="AN2" s="105" t="str">
        <f t="shared" si="0"/>
        <v/>
      </c>
      <c r="AO2" s="105" t="str">
        <f t="shared" si="0"/>
        <v/>
      </c>
      <c r="AP2" s="105" t="str">
        <f t="shared" si="0"/>
        <v/>
      </c>
      <c r="AQ2" s="105" t="str">
        <f t="shared" si="0"/>
        <v/>
      </c>
      <c r="AR2" s="105" t="str">
        <f t="shared" si="0"/>
        <v/>
      </c>
      <c r="AS2" s="105" t="str">
        <f t="shared" si="0"/>
        <v/>
      </c>
      <c r="AT2" s="105" t="str">
        <f t="shared" si="0"/>
        <v/>
      </c>
      <c r="AU2" s="105" t="str">
        <f t="shared" si="0"/>
        <v/>
      </c>
      <c r="AV2" s="105" t="str">
        <f t="shared" si="0"/>
        <v/>
      </c>
      <c r="AW2" s="105" t="str">
        <f t="shared" si="0"/>
        <v/>
      </c>
      <c r="AX2" s="105" t="str">
        <f t="shared" si="0"/>
        <v/>
      </c>
      <c r="AY2" s="105" t="str">
        <f t="shared" si="0"/>
        <v/>
      </c>
      <c r="AZ2" s="105" t="str">
        <f t="shared" si="0"/>
        <v/>
      </c>
      <c r="BA2" s="105" t="str">
        <f t="shared" si="0"/>
        <v/>
      </c>
      <c r="BB2" s="105" t="str">
        <f t="shared" si="0"/>
        <v/>
      </c>
      <c r="BC2" s="105" t="str">
        <f t="shared" si="0"/>
        <v/>
      </c>
      <c r="BD2" s="105" t="str">
        <f t="shared" si="0"/>
        <v/>
      </c>
      <c r="BE2" s="105" t="str">
        <f t="shared" si="0"/>
        <v/>
      </c>
      <c r="BF2" s="105" t="str">
        <f t="shared" si="0"/>
        <v/>
      </c>
      <c r="BG2" s="105" t="str">
        <f t="shared" si="0"/>
        <v/>
      </c>
      <c r="BH2" s="105" t="str">
        <f t="shared" si="0"/>
        <v/>
      </c>
      <c r="BI2" s="105" t="str">
        <f t="shared" si="0"/>
        <v/>
      </c>
      <c r="BJ2" s="105" t="str">
        <f t="shared" si="0"/>
        <v/>
      </c>
      <c r="BK2" s="105" t="str">
        <f t="shared" si="0"/>
        <v/>
      </c>
    </row>
    <row r="3" spans="1:63" x14ac:dyDescent="0.3">
      <c r="A3" s="85">
        <v>1</v>
      </c>
      <c r="B3" s="188">
        <v>1.6206884402635382E-5</v>
      </c>
      <c r="C3" s="188">
        <v>9.1879350348027827E-6</v>
      </c>
      <c r="D3" s="67"/>
      <c r="E3" s="67"/>
      <c r="F3" s="67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115"/>
      <c r="AG3" s="115"/>
      <c r="AH3" s="67">
        <f>IF(B3&gt;0,LN(B3),"")</f>
        <v>-11.03007444287155</v>
      </c>
      <c r="AI3" s="67">
        <f t="shared" ref="AI3:AX18" si="1">IF(C3&gt;0,LN(C3),"")</f>
        <v>-11.597619343819495</v>
      </c>
      <c r="AJ3" s="67" t="str">
        <f t="shared" si="1"/>
        <v/>
      </c>
      <c r="AK3" s="67" t="str">
        <f t="shared" si="1"/>
        <v/>
      </c>
      <c r="AL3" s="67" t="str">
        <f t="shared" si="1"/>
        <v/>
      </c>
      <c r="AM3" s="67" t="str">
        <f t="shared" si="1"/>
        <v/>
      </c>
      <c r="AN3" s="67" t="str">
        <f t="shared" si="1"/>
        <v/>
      </c>
      <c r="AO3" s="67" t="str">
        <f t="shared" si="1"/>
        <v/>
      </c>
      <c r="AP3" s="67" t="str">
        <f t="shared" si="1"/>
        <v/>
      </c>
      <c r="AQ3" s="67" t="str">
        <f t="shared" si="1"/>
        <v/>
      </c>
      <c r="AR3" s="67" t="str">
        <f t="shared" si="1"/>
        <v/>
      </c>
      <c r="AS3" s="67" t="str">
        <f t="shared" si="1"/>
        <v/>
      </c>
      <c r="AT3" s="67" t="str">
        <f t="shared" si="1"/>
        <v/>
      </c>
      <c r="AU3" s="67" t="str">
        <f t="shared" si="1"/>
        <v/>
      </c>
      <c r="AV3" s="67" t="str">
        <f t="shared" si="1"/>
        <v/>
      </c>
      <c r="AW3" s="67" t="str">
        <f t="shared" si="1"/>
        <v/>
      </c>
      <c r="AX3" s="67" t="str">
        <f t="shared" si="1"/>
        <v/>
      </c>
      <c r="AY3" s="67" t="str">
        <f t="shared" ref="AY3:BK22" si="2">IF(S3&gt;0,LN(S3),"")</f>
        <v/>
      </c>
      <c r="AZ3" s="67" t="str">
        <f t="shared" si="2"/>
        <v/>
      </c>
      <c r="BA3" s="67" t="str">
        <f t="shared" si="2"/>
        <v/>
      </c>
      <c r="BB3" s="67" t="str">
        <f t="shared" si="2"/>
        <v/>
      </c>
      <c r="BC3" s="67" t="str">
        <f t="shared" si="2"/>
        <v/>
      </c>
      <c r="BD3" s="67" t="str">
        <f t="shared" si="2"/>
        <v/>
      </c>
      <c r="BE3" s="67" t="str">
        <f t="shared" si="2"/>
        <v/>
      </c>
      <c r="BF3" s="67" t="str">
        <f t="shared" si="2"/>
        <v/>
      </c>
      <c r="BG3" s="67" t="str">
        <f t="shared" si="2"/>
        <v/>
      </c>
      <c r="BH3" s="67" t="str">
        <f t="shared" si="2"/>
        <v/>
      </c>
      <c r="BI3" s="67" t="str">
        <f t="shared" si="2"/>
        <v/>
      </c>
      <c r="BJ3" s="67" t="str">
        <f t="shared" si="2"/>
        <v/>
      </c>
      <c r="BK3" s="67" t="str">
        <f t="shared" si="2"/>
        <v/>
      </c>
    </row>
    <row r="4" spans="1:63" x14ac:dyDescent="0.3">
      <c r="A4" s="85">
        <v>2</v>
      </c>
      <c r="B4" s="188">
        <v>2.2574212724331237E-5</v>
      </c>
      <c r="C4" s="188">
        <v>9.1945477075588607E-6</v>
      </c>
      <c r="D4" s="67"/>
      <c r="E4" s="67"/>
      <c r="F4" s="67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115"/>
      <c r="AG4" s="115"/>
      <c r="AH4" s="67">
        <f t="shared" ref="AH4:AW33" si="3">IF(B4&gt;0,LN(B4),"")</f>
        <v>-10.698702333053106</v>
      </c>
      <c r="AI4" s="67">
        <f t="shared" si="1"/>
        <v>-11.596899890072796</v>
      </c>
      <c r="AJ4" s="67" t="str">
        <f t="shared" si="1"/>
        <v/>
      </c>
      <c r="AK4" s="67" t="str">
        <f t="shared" si="1"/>
        <v/>
      </c>
      <c r="AL4" s="67" t="str">
        <f t="shared" si="1"/>
        <v/>
      </c>
      <c r="AM4" s="67" t="str">
        <f t="shared" si="1"/>
        <v/>
      </c>
      <c r="AN4" s="67" t="str">
        <f t="shared" si="1"/>
        <v/>
      </c>
      <c r="AO4" s="67" t="str">
        <f t="shared" si="1"/>
        <v/>
      </c>
      <c r="AP4" s="67" t="str">
        <f t="shared" si="1"/>
        <v/>
      </c>
      <c r="AQ4" s="67" t="str">
        <f t="shared" si="1"/>
        <v/>
      </c>
      <c r="AR4" s="67" t="str">
        <f t="shared" si="1"/>
        <v/>
      </c>
      <c r="AS4" s="67" t="str">
        <f t="shared" si="1"/>
        <v/>
      </c>
      <c r="AT4" s="67" t="str">
        <f t="shared" si="1"/>
        <v/>
      </c>
      <c r="AU4" s="67" t="str">
        <f t="shared" si="1"/>
        <v/>
      </c>
      <c r="AV4" s="67" t="str">
        <f t="shared" si="1"/>
        <v/>
      </c>
      <c r="AW4" s="67" t="str">
        <f t="shared" si="1"/>
        <v/>
      </c>
      <c r="AX4" s="67" t="str">
        <f t="shared" si="1"/>
        <v/>
      </c>
      <c r="AY4" s="67" t="str">
        <f t="shared" si="2"/>
        <v/>
      </c>
      <c r="AZ4" s="67" t="str">
        <f t="shared" si="2"/>
        <v/>
      </c>
      <c r="BA4" s="67" t="str">
        <f t="shared" si="2"/>
        <v/>
      </c>
      <c r="BB4" s="67" t="str">
        <f t="shared" si="2"/>
        <v/>
      </c>
      <c r="BC4" s="67" t="str">
        <f t="shared" si="2"/>
        <v/>
      </c>
      <c r="BD4" s="67" t="str">
        <f t="shared" si="2"/>
        <v/>
      </c>
      <c r="BE4" s="67" t="str">
        <f t="shared" si="2"/>
        <v/>
      </c>
      <c r="BF4" s="67" t="str">
        <f t="shared" si="2"/>
        <v/>
      </c>
      <c r="BG4" s="67" t="str">
        <f t="shared" si="2"/>
        <v/>
      </c>
      <c r="BH4" s="67" t="str">
        <f t="shared" si="2"/>
        <v/>
      </c>
      <c r="BI4" s="67" t="str">
        <f t="shared" si="2"/>
        <v/>
      </c>
      <c r="BJ4" s="67" t="str">
        <f t="shared" si="2"/>
        <v/>
      </c>
      <c r="BK4" s="67" t="str">
        <f t="shared" si="2"/>
        <v/>
      </c>
    </row>
    <row r="5" spans="1:63" x14ac:dyDescent="0.3">
      <c r="A5" s="85">
        <v>3</v>
      </c>
      <c r="B5" s="188">
        <v>2.409744128987031E-5</v>
      </c>
      <c r="C5" s="188">
        <v>8.5382830626450112E-6</v>
      </c>
      <c r="D5" s="67"/>
      <c r="E5" s="67"/>
      <c r="F5" s="67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115"/>
      <c r="AG5" s="115"/>
      <c r="AH5" s="67">
        <f t="shared" si="3"/>
        <v>-10.633404893648956</v>
      </c>
      <c r="AI5" s="67">
        <f t="shared" si="1"/>
        <v>-11.670950616905046</v>
      </c>
      <c r="AJ5" s="67" t="str">
        <f t="shared" si="1"/>
        <v/>
      </c>
      <c r="AK5" s="67" t="str">
        <f t="shared" si="1"/>
        <v/>
      </c>
      <c r="AL5" s="67" t="str">
        <f t="shared" si="1"/>
        <v/>
      </c>
      <c r="AM5" s="67" t="str">
        <f t="shared" si="1"/>
        <v/>
      </c>
      <c r="AN5" s="67" t="str">
        <f t="shared" si="1"/>
        <v/>
      </c>
      <c r="AO5" s="67" t="str">
        <f t="shared" si="1"/>
        <v/>
      </c>
      <c r="AP5" s="67" t="str">
        <f t="shared" si="1"/>
        <v/>
      </c>
      <c r="AQ5" s="67" t="str">
        <f t="shared" si="1"/>
        <v/>
      </c>
      <c r="AR5" s="67" t="str">
        <f t="shared" si="1"/>
        <v/>
      </c>
      <c r="AS5" s="67" t="str">
        <f t="shared" si="1"/>
        <v/>
      </c>
      <c r="AT5" s="67" t="str">
        <f t="shared" si="1"/>
        <v/>
      </c>
      <c r="AU5" s="67" t="str">
        <f t="shared" si="1"/>
        <v/>
      </c>
      <c r="AV5" s="67" t="str">
        <f t="shared" si="1"/>
        <v/>
      </c>
      <c r="AW5" s="67" t="str">
        <f t="shared" si="1"/>
        <v/>
      </c>
      <c r="AX5" s="67" t="str">
        <f t="shared" si="1"/>
        <v/>
      </c>
      <c r="AY5" s="67" t="str">
        <f t="shared" si="2"/>
        <v/>
      </c>
      <c r="AZ5" s="67" t="str">
        <f t="shared" si="2"/>
        <v/>
      </c>
      <c r="BA5" s="67" t="str">
        <f t="shared" si="2"/>
        <v/>
      </c>
      <c r="BB5" s="67" t="str">
        <f t="shared" si="2"/>
        <v/>
      </c>
      <c r="BC5" s="67" t="str">
        <f t="shared" si="2"/>
        <v/>
      </c>
      <c r="BD5" s="67" t="str">
        <f t="shared" si="2"/>
        <v/>
      </c>
      <c r="BE5" s="67" t="str">
        <f t="shared" si="2"/>
        <v/>
      </c>
      <c r="BF5" s="67" t="str">
        <f t="shared" si="2"/>
        <v/>
      </c>
      <c r="BG5" s="67" t="str">
        <f t="shared" si="2"/>
        <v/>
      </c>
      <c r="BH5" s="67" t="str">
        <f t="shared" si="2"/>
        <v/>
      </c>
      <c r="BI5" s="67" t="str">
        <f t="shared" si="2"/>
        <v/>
      </c>
      <c r="BJ5" s="67" t="str">
        <f t="shared" si="2"/>
        <v/>
      </c>
      <c r="BK5" s="67" t="str">
        <f t="shared" si="2"/>
        <v/>
      </c>
    </row>
    <row r="6" spans="1:63" x14ac:dyDescent="0.3">
      <c r="A6" s="85">
        <v>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115"/>
      <c r="AG6" s="115"/>
      <c r="AH6" s="67" t="str">
        <f t="shared" si="3"/>
        <v/>
      </c>
      <c r="AI6" s="67" t="str">
        <f t="shared" si="1"/>
        <v/>
      </c>
      <c r="AJ6" s="67" t="str">
        <f t="shared" si="1"/>
        <v/>
      </c>
      <c r="AK6" s="67" t="str">
        <f t="shared" si="1"/>
        <v/>
      </c>
      <c r="AL6" s="67" t="str">
        <f t="shared" si="1"/>
        <v/>
      </c>
      <c r="AM6" s="67" t="str">
        <f t="shared" si="1"/>
        <v/>
      </c>
      <c r="AN6" s="67" t="str">
        <f t="shared" si="1"/>
        <v/>
      </c>
      <c r="AO6" s="67" t="str">
        <f t="shared" si="1"/>
        <v/>
      </c>
      <c r="AP6" s="67" t="str">
        <f t="shared" si="1"/>
        <v/>
      </c>
      <c r="AQ6" s="67" t="str">
        <f t="shared" si="1"/>
        <v/>
      </c>
      <c r="AR6" s="67" t="str">
        <f t="shared" si="1"/>
        <v/>
      </c>
      <c r="AS6" s="67" t="str">
        <f t="shared" si="1"/>
        <v/>
      </c>
      <c r="AT6" s="67" t="str">
        <f t="shared" si="1"/>
        <v/>
      </c>
      <c r="AU6" s="67" t="str">
        <f t="shared" si="1"/>
        <v/>
      </c>
      <c r="AV6" s="67" t="str">
        <f t="shared" si="1"/>
        <v/>
      </c>
      <c r="AW6" s="67" t="str">
        <f t="shared" si="1"/>
        <v/>
      </c>
      <c r="AX6" s="67" t="str">
        <f t="shared" si="1"/>
        <v/>
      </c>
      <c r="AY6" s="67" t="str">
        <f t="shared" si="2"/>
        <v/>
      </c>
      <c r="AZ6" s="67" t="str">
        <f t="shared" si="2"/>
        <v/>
      </c>
      <c r="BA6" s="67" t="str">
        <f t="shared" si="2"/>
        <v/>
      </c>
      <c r="BB6" s="67" t="str">
        <f t="shared" si="2"/>
        <v/>
      </c>
      <c r="BC6" s="67" t="str">
        <f t="shared" si="2"/>
        <v/>
      </c>
      <c r="BD6" s="67" t="str">
        <f t="shared" si="2"/>
        <v/>
      </c>
      <c r="BE6" s="67" t="str">
        <f t="shared" si="2"/>
        <v/>
      </c>
      <c r="BF6" s="67" t="str">
        <f t="shared" si="2"/>
        <v/>
      </c>
      <c r="BG6" s="67" t="str">
        <f t="shared" si="2"/>
        <v/>
      </c>
      <c r="BH6" s="67" t="str">
        <f t="shared" si="2"/>
        <v/>
      </c>
      <c r="BI6" s="67" t="str">
        <f t="shared" si="2"/>
        <v/>
      </c>
      <c r="BJ6" s="67" t="str">
        <f t="shared" si="2"/>
        <v/>
      </c>
      <c r="BK6" s="67" t="str">
        <f t="shared" si="2"/>
        <v/>
      </c>
    </row>
    <row r="7" spans="1:63" x14ac:dyDescent="0.3">
      <c r="A7" s="85">
        <v>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115"/>
      <c r="AG7" s="115"/>
      <c r="AH7" s="67" t="str">
        <f t="shared" si="3"/>
        <v/>
      </c>
      <c r="AI7" s="67" t="str">
        <f t="shared" si="1"/>
        <v/>
      </c>
      <c r="AJ7" s="67" t="str">
        <f t="shared" si="1"/>
        <v/>
      </c>
      <c r="AK7" s="67" t="str">
        <f t="shared" si="1"/>
        <v/>
      </c>
      <c r="AL7" s="67" t="str">
        <f t="shared" si="1"/>
        <v/>
      </c>
      <c r="AM7" s="67" t="str">
        <f t="shared" si="1"/>
        <v/>
      </c>
      <c r="AN7" s="67" t="str">
        <f t="shared" si="1"/>
        <v/>
      </c>
      <c r="AO7" s="67" t="str">
        <f t="shared" si="1"/>
        <v/>
      </c>
      <c r="AP7" s="67" t="str">
        <f t="shared" si="1"/>
        <v/>
      </c>
      <c r="AQ7" s="67" t="str">
        <f t="shared" si="1"/>
        <v/>
      </c>
      <c r="AR7" s="67" t="str">
        <f t="shared" si="1"/>
        <v/>
      </c>
      <c r="AS7" s="67" t="str">
        <f t="shared" si="1"/>
        <v/>
      </c>
      <c r="AT7" s="67" t="str">
        <f t="shared" si="1"/>
        <v/>
      </c>
      <c r="AU7" s="67" t="str">
        <f t="shared" si="1"/>
        <v/>
      </c>
      <c r="AV7" s="67" t="str">
        <f t="shared" si="1"/>
        <v/>
      </c>
      <c r="AW7" s="67" t="str">
        <f t="shared" si="1"/>
        <v/>
      </c>
      <c r="AX7" s="67" t="str">
        <f t="shared" si="1"/>
        <v/>
      </c>
      <c r="AY7" s="67" t="str">
        <f t="shared" si="2"/>
        <v/>
      </c>
      <c r="AZ7" s="67" t="str">
        <f t="shared" si="2"/>
        <v/>
      </c>
      <c r="BA7" s="67" t="str">
        <f t="shared" si="2"/>
        <v/>
      </c>
      <c r="BB7" s="67" t="str">
        <f t="shared" si="2"/>
        <v/>
      </c>
      <c r="BC7" s="67" t="str">
        <f t="shared" si="2"/>
        <v/>
      </c>
      <c r="BD7" s="67" t="str">
        <f t="shared" si="2"/>
        <v/>
      </c>
      <c r="BE7" s="67" t="str">
        <f t="shared" si="2"/>
        <v/>
      </c>
      <c r="BF7" s="67" t="str">
        <f t="shared" si="2"/>
        <v/>
      </c>
      <c r="BG7" s="67" t="str">
        <f t="shared" si="2"/>
        <v/>
      </c>
      <c r="BH7" s="67" t="str">
        <f t="shared" si="2"/>
        <v/>
      </c>
      <c r="BI7" s="67" t="str">
        <f t="shared" si="2"/>
        <v/>
      </c>
      <c r="BJ7" s="67" t="str">
        <f t="shared" si="2"/>
        <v/>
      </c>
      <c r="BK7" s="67" t="str">
        <f t="shared" si="2"/>
        <v/>
      </c>
    </row>
    <row r="8" spans="1:63" x14ac:dyDescent="0.3">
      <c r="A8" s="85">
        <v>6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115"/>
      <c r="AG8" s="115"/>
      <c r="AH8" s="67" t="str">
        <f t="shared" si="3"/>
        <v/>
      </c>
      <c r="AI8" s="67" t="str">
        <f t="shared" si="1"/>
        <v/>
      </c>
      <c r="AJ8" s="67" t="str">
        <f t="shared" si="1"/>
        <v/>
      </c>
      <c r="AK8" s="67" t="str">
        <f t="shared" si="1"/>
        <v/>
      </c>
      <c r="AL8" s="67" t="str">
        <f t="shared" si="1"/>
        <v/>
      </c>
      <c r="AM8" s="67" t="str">
        <f t="shared" si="1"/>
        <v/>
      </c>
      <c r="AN8" s="67" t="str">
        <f t="shared" si="1"/>
        <v/>
      </c>
      <c r="AO8" s="67" t="str">
        <f t="shared" si="1"/>
        <v/>
      </c>
      <c r="AP8" s="67" t="str">
        <f t="shared" si="1"/>
        <v/>
      </c>
      <c r="AQ8" s="67" t="str">
        <f t="shared" si="1"/>
        <v/>
      </c>
      <c r="AR8" s="67" t="str">
        <f t="shared" si="1"/>
        <v/>
      </c>
      <c r="AS8" s="67" t="str">
        <f t="shared" si="1"/>
        <v/>
      </c>
      <c r="AT8" s="67" t="str">
        <f t="shared" si="1"/>
        <v/>
      </c>
      <c r="AU8" s="67" t="str">
        <f t="shared" si="1"/>
        <v/>
      </c>
      <c r="AV8" s="67" t="str">
        <f t="shared" si="1"/>
        <v/>
      </c>
      <c r="AW8" s="67" t="str">
        <f t="shared" si="1"/>
        <v/>
      </c>
      <c r="AX8" s="67" t="str">
        <f t="shared" si="1"/>
        <v/>
      </c>
      <c r="AY8" s="67" t="str">
        <f t="shared" si="2"/>
        <v/>
      </c>
      <c r="AZ8" s="67" t="str">
        <f t="shared" si="2"/>
        <v/>
      </c>
      <c r="BA8" s="67" t="str">
        <f t="shared" si="2"/>
        <v/>
      </c>
      <c r="BB8" s="67" t="str">
        <f t="shared" si="2"/>
        <v/>
      </c>
      <c r="BC8" s="67" t="str">
        <f t="shared" si="2"/>
        <v/>
      </c>
      <c r="BD8" s="67" t="str">
        <f t="shared" si="2"/>
        <v/>
      </c>
      <c r="BE8" s="67" t="str">
        <f t="shared" si="2"/>
        <v/>
      </c>
      <c r="BF8" s="67" t="str">
        <f t="shared" si="2"/>
        <v/>
      </c>
      <c r="BG8" s="67" t="str">
        <f t="shared" si="2"/>
        <v/>
      </c>
      <c r="BH8" s="67" t="str">
        <f t="shared" si="2"/>
        <v/>
      </c>
      <c r="BI8" s="67" t="str">
        <f t="shared" si="2"/>
        <v/>
      </c>
      <c r="BJ8" s="67" t="str">
        <f t="shared" si="2"/>
        <v/>
      </c>
      <c r="BK8" s="67" t="str">
        <f t="shared" si="2"/>
        <v/>
      </c>
    </row>
    <row r="9" spans="1:63" x14ac:dyDescent="0.3">
      <c r="A9" s="85">
        <v>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115"/>
      <c r="AG9" s="115"/>
      <c r="AH9" s="67" t="str">
        <f t="shared" si="3"/>
        <v/>
      </c>
      <c r="AI9" s="67" t="str">
        <f t="shared" si="1"/>
        <v/>
      </c>
      <c r="AJ9" s="67" t="str">
        <f t="shared" si="1"/>
        <v/>
      </c>
      <c r="AK9" s="67" t="str">
        <f t="shared" si="1"/>
        <v/>
      </c>
      <c r="AL9" s="67" t="str">
        <f t="shared" si="1"/>
        <v/>
      </c>
      <c r="AM9" s="67" t="str">
        <f t="shared" si="1"/>
        <v/>
      </c>
      <c r="AN9" s="67" t="str">
        <f t="shared" si="1"/>
        <v/>
      </c>
      <c r="AO9" s="67" t="str">
        <f t="shared" si="1"/>
        <v/>
      </c>
      <c r="AP9" s="67" t="str">
        <f t="shared" si="1"/>
        <v/>
      </c>
      <c r="AQ9" s="67" t="str">
        <f t="shared" si="1"/>
        <v/>
      </c>
      <c r="AR9" s="67" t="str">
        <f t="shared" si="1"/>
        <v/>
      </c>
      <c r="AS9" s="67" t="str">
        <f t="shared" si="1"/>
        <v/>
      </c>
      <c r="AT9" s="67" t="str">
        <f t="shared" si="1"/>
        <v/>
      </c>
      <c r="AU9" s="67" t="str">
        <f t="shared" si="1"/>
        <v/>
      </c>
      <c r="AV9" s="67" t="str">
        <f t="shared" si="1"/>
        <v/>
      </c>
      <c r="AW9" s="67" t="str">
        <f t="shared" si="1"/>
        <v/>
      </c>
      <c r="AX9" s="67" t="str">
        <f t="shared" si="1"/>
        <v/>
      </c>
      <c r="AY9" s="67" t="str">
        <f t="shared" si="2"/>
        <v/>
      </c>
      <c r="AZ9" s="67" t="str">
        <f t="shared" si="2"/>
        <v/>
      </c>
      <c r="BA9" s="67" t="str">
        <f t="shared" si="2"/>
        <v/>
      </c>
      <c r="BB9" s="67" t="str">
        <f t="shared" si="2"/>
        <v/>
      </c>
      <c r="BC9" s="67" t="str">
        <f t="shared" si="2"/>
        <v/>
      </c>
      <c r="BD9" s="67" t="str">
        <f t="shared" si="2"/>
        <v/>
      </c>
      <c r="BE9" s="67" t="str">
        <f t="shared" si="2"/>
        <v/>
      </c>
      <c r="BF9" s="67" t="str">
        <f t="shared" si="2"/>
        <v/>
      </c>
      <c r="BG9" s="67" t="str">
        <f t="shared" si="2"/>
        <v/>
      </c>
      <c r="BH9" s="67" t="str">
        <f t="shared" si="2"/>
        <v/>
      </c>
      <c r="BI9" s="67" t="str">
        <f t="shared" si="2"/>
        <v/>
      </c>
      <c r="BJ9" s="67" t="str">
        <f t="shared" si="2"/>
        <v/>
      </c>
      <c r="BK9" s="67" t="str">
        <f t="shared" si="2"/>
        <v/>
      </c>
    </row>
    <row r="10" spans="1:63" x14ac:dyDescent="0.3">
      <c r="A10" s="85">
        <v>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115"/>
      <c r="AG10" s="115"/>
      <c r="AH10" s="67" t="str">
        <f t="shared" si="3"/>
        <v/>
      </c>
      <c r="AI10" s="67" t="str">
        <f t="shared" si="1"/>
        <v/>
      </c>
      <c r="AJ10" s="67" t="str">
        <f t="shared" si="1"/>
        <v/>
      </c>
      <c r="AK10" s="67" t="str">
        <f t="shared" si="1"/>
        <v/>
      </c>
      <c r="AL10" s="67" t="str">
        <f t="shared" si="1"/>
        <v/>
      </c>
      <c r="AM10" s="67" t="str">
        <f t="shared" si="1"/>
        <v/>
      </c>
      <c r="AN10" s="67" t="str">
        <f t="shared" si="1"/>
        <v/>
      </c>
      <c r="AO10" s="67" t="str">
        <f t="shared" si="1"/>
        <v/>
      </c>
      <c r="AP10" s="67" t="str">
        <f t="shared" si="1"/>
        <v/>
      </c>
      <c r="AQ10" s="67" t="str">
        <f t="shared" si="1"/>
        <v/>
      </c>
      <c r="AR10" s="67" t="str">
        <f t="shared" si="1"/>
        <v/>
      </c>
      <c r="AS10" s="67" t="str">
        <f t="shared" si="1"/>
        <v/>
      </c>
      <c r="AT10" s="67" t="str">
        <f t="shared" si="1"/>
        <v/>
      </c>
      <c r="AU10" s="67" t="str">
        <f t="shared" si="1"/>
        <v/>
      </c>
      <c r="AV10" s="67" t="str">
        <f t="shared" si="1"/>
        <v/>
      </c>
      <c r="AW10" s="67" t="str">
        <f t="shared" si="1"/>
        <v/>
      </c>
      <c r="AX10" s="67" t="str">
        <f t="shared" si="1"/>
        <v/>
      </c>
      <c r="AY10" s="67" t="str">
        <f t="shared" si="2"/>
        <v/>
      </c>
      <c r="AZ10" s="67" t="str">
        <f t="shared" si="2"/>
        <v/>
      </c>
      <c r="BA10" s="67" t="str">
        <f t="shared" si="2"/>
        <v/>
      </c>
      <c r="BB10" s="67" t="str">
        <f t="shared" si="2"/>
        <v/>
      </c>
      <c r="BC10" s="67" t="str">
        <f t="shared" si="2"/>
        <v/>
      </c>
      <c r="BD10" s="67" t="str">
        <f t="shared" si="2"/>
        <v/>
      </c>
      <c r="BE10" s="67" t="str">
        <f t="shared" si="2"/>
        <v/>
      </c>
      <c r="BF10" s="67" t="str">
        <f t="shared" si="2"/>
        <v/>
      </c>
      <c r="BG10" s="67" t="str">
        <f t="shared" si="2"/>
        <v/>
      </c>
      <c r="BH10" s="67" t="str">
        <f t="shared" si="2"/>
        <v/>
      </c>
      <c r="BI10" s="67" t="str">
        <f t="shared" si="2"/>
        <v/>
      </c>
      <c r="BJ10" s="67" t="str">
        <f t="shared" si="2"/>
        <v/>
      </c>
      <c r="BK10" s="67" t="str">
        <f t="shared" si="2"/>
        <v/>
      </c>
    </row>
    <row r="11" spans="1:63" x14ac:dyDescent="0.3">
      <c r="A11" s="85">
        <v>9</v>
      </c>
      <c r="B11" s="86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115"/>
      <c r="AG11" s="115"/>
      <c r="AH11" s="67" t="str">
        <f t="shared" si="3"/>
        <v/>
      </c>
      <c r="AI11" s="67" t="str">
        <f t="shared" si="1"/>
        <v/>
      </c>
      <c r="AJ11" s="67" t="str">
        <f t="shared" si="1"/>
        <v/>
      </c>
      <c r="AK11" s="67" t="str">
        <f t="shared" si="1"/>
        <v/>
      </c>
      <c r="AL11" s="67" t="str">
        <f t="shared" si="1"/>
        <v/>
      </c>
      <c r="AM11" s="67" t="str">
        <f t="shared" si="1"/>
        <v/>
      </c>
      <c r="AN11" s="67" t="str">
        <f t="shared" si="1"/>
        <v/>
      </c>
      <c r="AO11" s="67" t="str">
        <f t="shared" si="1"/>
        <v/>
      </c>
      <c r="AP11" s="67" t="str">
        <f t="shared" si="1"/>
        <v/>
      </c>
      <c r="AQ11" s="67" t="str">
        <f t="shared" si="1"/>
        <v/>
      </c>
      <c r="AR11" s="67" t="str">
        <f t="shared" si="1"/>
        <v/>
      </c>
      <c r="AS11" s="67" t="str">
        <f t="shared" si="1"/>
        <v/>
      </c>
      <c r="AT11" s="67" t="str">
        <f t="shared" si="1"/>
        <v/>
      </c>
      <c r="AU11" s="67" t="str">
        <f t="shared" si="1"/>
        <v/>
      </c>
      <c r="AV11" s="67" t="str">
        <f t="shared" si="1"/>
        <v/>
      </c>
      <c r="AW11" s="67" t="str">
        <f t="shared" si="1"/>
        <v/>
      </c>
      <c r="AX11" s="67" t="str">
        <f t="shared" si="1"/>
        <v/>
      </c>
      <c r="AY11" s="67" t="str">
        <f t="shared" si="2"/>
        <v/>
      </c>
      <c r="AZ11" s="67" t="str">
        <f t="shared" si="2"/>
        <v/>
      </c>
      <c r="BA11" s="67" t="str">
        <f t="shared" si="2"/>
        <v/>
      </c>
      <c r="BB11" s="67" t="str">
        <f t="shared" si="2"/>
        <v/>
      </c>
      <c r="BC11" s="67" t="str">
        <f t="shared" si="2"/>
        <v/>
      </c>
      <c r="BD11" s="67" t="str">
        <f t="shared" si="2"/>
        <v/>
      </c>
      <c r="BE11" s="67" t="str">
        <f t="shared" si="2"/>
        <v/>
      </c>
      <c r="BF11" s="67" t="str">
        <f t="shared" si="2"/>
        <v/>
      </c>
      <c r="BG11" s="67" t="str">
        <f t="shared" si="2"/>
        <v/>
      </c>
      <c r="BH11" s="67" t="str">
        <f t="shared" si="2"/>
        <v/>
      </c>
      <c r="BI11" s="67" t="str">
        <f t="shared" si="2"/>
        <v/>
      </c>
      <c r="BJ11" s="67" t="str">
        <f t="shared" si="2"/>
        <v/>
      </c>
      <c r="BK11" s="67" t="str">
        <f t="shared" si="2"/>
        <v/>
      </c>
    </row>
    <row r="12" spans="1:63" x14ac:dyDescent="0.3">
      <c r="A12" s="85">
        <v>10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115"/>
      <c r="AG12" s="115"/>
      <c r="AH12" s="67" t="str">
        <f t="shared" si="3"/>
        <v/>
      </c>
      <c r="AI12" s="67" t="str">
        <f t="shared" si="1"/>
        <v/>
      </c>
      <c r="AJ12" s="67" t="str">
        <f t="shared" si="1"/>
        <v/>
      </c>
      <c r="AK12" s="67" t="str">
        <f t="shared" si="1"/>
        <v/>
      </c>
      <c r="AL12" s="67" t="str">
        <f t="shared" si="1"/>
        <v/>
      </c>
      <c r="AM12" s="67" t="str">
        <f t="shared" si="1"/>
        <v/>
      </c>
      <c r="AN12" s="67" t="str">
        <f t="shared" si="1"/>
        <v/>
      </c>
      <c r="AO12" s="67" t="str">
        <f t="shared" si="1"/>
        <v/>
      </c>
      <c r="AP12" s="67" t="str">
        <f t="shared" si="1"/>
        <v/>
      </c>
      <c r="AQ12" s="67" t="str">
        <f t="shared" si="1"/>
        <v/>
      </c>
      <c r="AR12" s="67" t="str">
        <f t="shared" si="1"/>
        <v/>
      </c>
      <c r="AS12" s="67" t="str">
        <f t="shared" si="1"/>
        <v/>
      </c>
      <c r="AT12" s="67" t="str">
        <f t="shared" si="1"/>
        <v/>
      </c>
      <c r="AU12" s="67" t="str">
        <f t="shared" si="1"/>
        <v/>
      </c>
      <c r="AV12" s="67" t="str">
        <f t="shared" si="1"/>
        <v/>
      </c>
      <c r="AW12" s="67" t="str">
        <f t="shared" si="1"/>
        <v/>
      </c>
      <c r="AX12" s="67" t="str">
        <f t="shared" si="1"/>
        <v/>
      </c>
      <c r="AY12" s="67" t="str">
        <f t="shared" si="2"/>
        <v/>
      </c>
      <c r="AZ12" s="67" t="str">
        <f t="shared" si="2"/>
        <v/>
      </c>
      <c r="BA12" s="67" t="str">
        <f t="shared" si="2"/>
        <v/>
      </c>
      <c r="BB12" s="67" t="str">
        <f t="shared" si="2"/>
        <v/>
      </c>
      <c r="BC12" s="67" t="str">
        <f t="shared" si="2"/>
        <v/>
      </c>
      <c r="BD12" s="67" t="str">
        <f t="shared" si="2"/>
        <v/>
      </c>
      <c r="BE12" s="67" t="str">
        <f t="shared" si="2"/>
        <v/>
      </c>
      <c r="BF12" s="67" t="str">
        <f t="shared" si="2"/>
        <v/>
      </c>
      <c r="BG12" s="67" t="str">
        <f t="shared" si="2"/>
        <v/>
      </c>
      <c r="BH12" s="67" t="str">
        <f t="shared" si="2"/>
        <v/>
      </c>
      <c r="BI12" s="67" t="str">
        <f t="shared" si="2"/>
        <v/>
      </c>
      <c r="BJ12" s="67" t="str">
        <f t="shared" si="2"/>
        <v/>
      </c>
      <c r="BK12" s="67" t="str">
        <f t="shared" si="2"/>
        <v/>
      </c>
    </row>
    <row r="13" spans="1:63" x14ac:dyDescent="0.3">
      <c r="A13" s="85">
        <v>11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115"/>
      <c r="AG13" s="115"/>
      <c r="AH13" s="67" t="str">
        <f t="shared" si="3"/>
        <v/>
      </c>
      <c r="AI13" s="67" t="str">
        <f t="shared" si="1"/>
        <v/>
      </c>
      <c r="AJ13" s="67" t="str">
        <f t="shared" si="1"/>
        <v/>
      </c>
      <c r="AK13" s="67" t="str">
        <f t="shared" si="1"/>
        <v/>
      </c>
      <c r="AL13" s="67" t="str">
        <f t="shared" si="1"/>
        <v/>
      </c>
      <c r="AM13" s="67" t="str">
        <f t="shared" si="1"/>
        <v/>
      </c>
      <c r="AN13" s="67" t="str">
        <f t="shared" si="1"/>
        <v/>
      </c>
      <c r="AO13" s="67" t="str">
        <f t="shared" si="1"/>
        <v/>
      </c>
      <c r="AP13" s="67" t="str">
        <f t="shared" si="1"/>
        <v/>
      </c>
      <c r="AQ13" s="67" t="str">
        <f t="shared" si="1"/>
        <v/>
      </c>
      <c r="AR13" s="67" t="str">
        <f t="shared" si="1"/>
        <v/>
      </c>
      <c r="AS13" s="67" t="str">
        <f t="shared" si="1"/>
        <v/>
      </c>
      <c r="AT13" s="67" t="str">
        <f t="shared" si="1"/>
        <v/>
      </c>
      <c r="AU13" s="67" t="str">
        <f t="shared" si="1"/>
        <v/>
      </c>
      <c r="AV13" s="67" t="str">
        <f t="shared" si="1"/>
        <v/>
      </c>
      <c r="AW13" s="67" t="str">
        <f t="shared" si="1"/>
        <v/>
      </c>
      <c r="AX13" s="67" t="str">
        <f t="shared" si="1"/>
        <v/>
      </c>
      <c r="AY13" s="67" t="str">
        <f t="shared" si="2"/>
        <v/>
      </c>
      <c r="AZ13" s="67" t="str">
        <f t="shared" si="2"/>
        <v/>
      </c>
      <c r="BA13" s="67" t="str">
        <f t="shared" si="2"/>
        <v/>
      </c>
      <c r="BB13" s="67" t="str">
        <f t="shared" si="2"/>
        <v/>
      </c>
      <c r="BC13" s="67" t="str">
        <f t="shared" si="2"/>
        <v/>
      </c>
      <c r="BD13" s="67" t="str">
        <f t="shared" si="2"/>
        <v/>
      </c>
      <c r="BE13" s="67" t="str">
        <f t="shared" si="2"/>
        <v/>
      </c>
      <c r="BF13" s="67" t="str">
        <f t="shared" si="2"/>
        <v/>
      </c>
      <c r="BG13" s="67" t="str">
        <f t="shared" si="2"/>
        <v/>
      </c>
      <c r="BH13" s="67" t="str">
        <f t="shared" si="2"/>
        <v/>
      </c>
      <c r="BI13" s="67" t="str">
        <f t="shared" si="2"/>
        <v/>
      </c>
      <c r="BJ13" s="67" t="str">
        <f t="shared" si="2"/>
        <v/>
      </c>
      <c r="BK13" s="67" t="str">
        <f t="shared" si="2"/>
        <v/>
      </c>
    </row>
    <row r="14" spans="1:63" x14ac:dyDescent="0.3">
      <c r="A14" s="85">
        <v>12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115"/>
      <c r="AG14" s="115"/>
      <c r="AH14" s="67" t="str">
        <f t="shared" si="3"/>
        <v/>
      </c>
      <c r="AI14" s="67" t="str">
        <f t="shared" si="1"/>
        <v/>
      </c>
      <c r="AJ14" s="67" t="str">
        <f t="shared" si="1"/>
        <v/>
      </c>
      <c r="AK14" s="67" t="str">
        <f t="shared" si="1"/>
        <v/>
      </c>
      <c r="AL14" s="67" t="str">
        <f t="shared" si="1"/>
        <v/>
      </c>
      <c r="AM14" s="67" t="str">
        <f t="shared" si="1"/>
        <v/>
      </c>
      <c r="AN14" s="67" t="str">
        <f t="shared" si="1"/>
        <v/>
      </c>
      <c r="AO14" s="67" t="str">
        <f t="shared" si="1"/>
        <v/>
      </c>
      <c r="AP14" s="67" t="str">
        <f t="shared" si="1"/>
        <v/>
      </c>
      <c r="AQ14" s="67" t="str">
        <f t="shared" si="1"/>
        <v/>
      </c>
      <c r="AR14" s="67" t="str">
        <f t="shared" si="1"/>
        <v/>
      </c>
      <c r="AS14" s="67" t="str">
        <f t="shared" si="1"/>
        <v/>
      </c>
      <c r="AT14" s="67" t="str">
        <f t="shared" si="1"/>
        <v/>
      </c>
      <c r="AU14" s="67" t="str">
        <f t="shared" si="1"/>
        <v/>
      </c>
      <c r="AV14" s="67" t="str">
        <f t="shared" si="1"/>
        <v/>
      </c>
      <c r="AW14" s="67" t="str">
        <f t="shared" si="1"/>
        <v/>
      </c>
      <c r="AX14" s="67" t="str">
        <f t="shared" si="1"/>
        <v/>
      </c>
      <c r="AY14" s="67" t="str">
        <f t="shared" si="2"/>
        <v/>
      </c>
      <c r="AZ14" s="67" t="str">
        <f t="shared" si="2"/>
        <v/>
      </c>
      <c r="BA14" s="67" t="str">
        <f t="shared" si="2"/>
        <v/>
      </c>
      <c r="BB14" s="67" t="str">
        <f t="shared" si="2"/>
        <v/>
      </c>
      <c r="BC14" s="67" t="str">
        <f t="shared" si="2"/>
        <v/>
      </c>
      <c r="BD14" s="67" t="str">
        <f t="shared" si="2"/>
        <v/>
      </c>
      <c r="BE14" s="67" t="str">
        <f t="shared" si="2"/>
        <v/>
      </c>
      <c r="BF14" s="67" t="str">
        <f t="shared" si="2"/>
        <v/>
      </c>
      <c r="BG14" s="67" t="str">
        <f t="shared" si="2"/>
        <v/>
      </c>
      <c r="BH14" s="67" t="str">
        <f t="shared" si="2"/>
        <v/>
      </c>
      <c r="BI14" s="67" t="str">
        <f t="shared" si="2"/>
        <v/>
      </c>
      <c r="BJ14" s="67" t="str">
        <f t="shared" si="2"/>
        <v/>
      </c>
      <c r="BK14" s="67" t="str">
        <f t="shared" si="2"/>
        <v/>
      </c>
    </row>
    <row r="15" spans="1:63" x14ac:dyDescent="0.3">
      <c r="A15" s="85">
        <v>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115"/>
      <c r="AG15" s="115"/>
      <c r="AH15" s="67" t="str">
        <f t="shared" si="3"/>
        <v/>
      </c>
      <c r="AI15" s="67" t="str">
        <f t="shared" si="1"/>
        <v/>
      </c>
      <c r="AJ15" s="67" t="str">
        <f t="shared" si="1"/>
        <v/>
      </c>
      <c r="AK15" s="67" t="str">
        <f t="shared" si="1"/>
        <v/>
      </c>
      <c r="AL15" s="67" t="str">
        <f t="shared" si="1"/>
        <v/>
      </c>
      <c r="AM15" s="67" t="str">
        <f t="shared" si="1"/>
        <v/>
      </c>
      <c r="AN15" s="67" t="str">
        <f t="shared" si="1"/>
        <v/>
      </c>
      <c r="AO15" s="67" t="str">
        <f t="shared" si="1"/>
        <v/>
      </c>
      <c r="AP15" s="67" t="str">
        <f t="shared" si="1"/>
        <v/>
      </c>
      <c r="AQ15" s="67" t="str">
        <f t="shared" si="1"/>
        <v/>
      </c>
      <c r="AR15" s="67" t="str">
        <f t="shared" si="1"/>
        <v/>
      </c>
      <c r="AS15" s="67" t="str">
        <f t="shared" si="1"/>
        <v/>
      </c>
      <c r="AT15" s="67" t="str">
        <f t="shared" si="1"/>
        <v/>
      </c>
      <c r="AU15" s="67" t="str">
        <f t="shared" si="1"/>
        <v/>
      </c>
      <c r="AV15" s="67" t="str">
        <f t="shared" si="1"/>
        <v/>
      </c>
      <c r="AW15" s="67" t="str">
        <f t="shared" si="1"/>
        <v/>
      </c>
      <c r="AX15" s="67" t="str">
        <f t="shared" si="1"/>
        <v/>
      </c>
      <c r="AY15" s="67" t="str">
        <f t="shared" si="2"/>
        <v/>
      </c>
      <c r="AZ15" s="67" t="str">
        <f t="shared" si="2"/>
        <v/>
      </c>
      <c r="BA15" s="67" t="str">
        <f t="shared" si="2"/>
        <v/>
      </c>
      <c r="BB15" s="67" t="str">
        <f t="shared" si="2"/>
        <v/>
      </c>
      <c r="BC15" s="67" t="str">
        <f t="shared" si="2"/>
        <v/>
      </c>
      <c r="BD15" s="67" t="str">
        <f t="shared" si="2"/>
        <v/>
      </c>
      <c r="BE15" s="67" t="str">
        <f t="shared" si="2"/>
        <v/>
      </c>
      <c r="BF15" s="67" t="str">
        <f t="shared" si="2"/>
        <v/>
      </c>
      <c r="BG15" s="67" t="str">
        <f t="shared" si="2"/>
        <v/>
      </c>
      <c r="BH15" s="67" t="str">
        <f t="shared" si="2"/>
        <v/>
      </c>
      <c r="BI15" s="67" t="str">
        <f t="shared" si="2"/>
        <v/>
      </c>
      <c r="BJ15" s="67" t="str">
        <f t="shared" si="2"/>
        <v/>
      </c>
      <c r="BK15" s="67" t="str">
        <f t="shared" si="2"/>
        <v/>
      </c>
    </row>
    <row r="16" spans="1:63" x14ac:dyDescent="0.3">
      <c r="A16" s="85">
        <v>14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115"/>
      <c r="AG16" s="115"/>
      <c r="AH16" s="67" t="str">
        <f t="shared" si="3"/>
        <v/>
      </c>
      <c r="AI16" s="67" t="str">
        <f t="shared" si="1"/>
        <v/>
      </c>
      <c r="AJ16" s="67" t="str">
        <f t="shared" si="1"/>
        <v/>
      </c>
      <c r="AK16" s="67" t="str">
        <f t="shared" si="1"/>
        <v/>
      </c>
      <c r="AL16" s="67" t="str">
        <f t="shared" si="1"/>
        <v/>
      </c>
      <c r="AM16" s="67" t="str">
        <f t="shared" si="1"/>
        <v/>
      </c>
      <c r="AN16" s="67" t="str">
        <f t="shared" si="1"/>
        <v/>
      </c>
      <c r="AO16" s="67" t="str">
        <f t="shared" si="1"/>
        <v/>
      </c>
      <c r="AP16" s="67" t="str">
        <f t="shared" si="1"/>
        <v/>
      </c>
      <c r="AQ16" s="67" t="str">
        <f t="shared" si="1"/>
        <v/>
      </c>
      <c r="AR16" s="67" t="str">
        <f t="shared" si="1"/>
        <v/>
      </c>
      <c r="AS16" s="67" t="str">
        <f t="shared" si="1"/>
        <v/>
      </c>
      <c r="AT16" s="67" t="str">
        <f t="shared" si="1"/>
        <v/>
      </c>
      <c r="AU16" s="67" t="str">
        <f t="shared" si="1"/>
        <v/>
      </c>
      <c r="AV16" s="67" t="str">
        <f t="shared" si="1"/>
        <v/>
      </c>
      <c r="AW16" s="67" t="str">
        <f t="shared" si="1"/>
        <v/>
      </c>
      <c r="AX16" s="67" t="str">
        <f t="shared" si="1"/>
        <v/>
      </c>
      <c r="AY16" s="67" t="str">
        <f t="shared" si="2"/>
        <v/>
      </c>
      <c r="AZ16" s="67" t="str">
        <f t="shared" si="2"/>
        <v/>
      </c>
      <c r="BA16" s="67" t="str">
        <f t="shared" si="2"/>
        <v/>
      </c>
      <c r="BB16" s="67" t="str">
        <f t="shared" si="2"/>
        <v/>
      </c>
      <c r="BC16" s="67" t="str">
        <f t="shared" si="2"/>
        <v/>
      </c>
      <c r="BD16" s="67" t="str">
        <f t="shared" si="2"/>
        <v/>
      </c>
      <c r="BE16" s="67" t="str">
        <f t="shared" si="2"/>
        <v/>
      </c>
      <c r="BF16" s="67" t="str">
        <f t="shared" si="2"/>
        <v/>
      </c>
      <c r="BG16" s="67" t="str">
        <f t="shared" si="2"/>
        <v/>
      </c>
      <c r="BH16" s="67" t="str">
        <f t="shared" si="2"/>
        <v/>
      </c>
      <c r="BI16" s="67" t="str">
        <f t="shared" si="2"/>
        <v/>
      </c>
      <c r="BJ16" s="67" t="str">
        <f t="shared" si="2"/>
        <v/>
      </c>
      <c r="BK16" s="67" t="str">
        <f t="shared" si="2"/>
        <v/>
      </c>
    </row>
    <row r="17" spans="1:63" x14ac:dyDescent="0.3">
      <c r="A17" s="85">
        <v>15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115"/>
      <c r="AG17" s="115"/>
      <c r="AH17" s="67" t="str">
        <f t="shared" si="3"/>
        <v/>
      </c>
      <c r="AI17" s="67" t="str">
        <f t="shared" si="1"/>
        <v/>
      </c>
      <c r="AJ17" s="67" t="str">
        <f t="shared" si="1"/>
        <v/>
      </c>
      <c r="AK17" s="67" t="str">
        <f t="shared" si="1"/>
        <v/>
      </c>
      <c r="AL17" s="67" t="str">
        <f t="shared" si="1"/>
        <v/>
      </c>
      <c r="AM17" s="67" t="str">
        <f t="shared" si="1"/>
        <v/>
      </c>
      <c r="AN17" s="67" t="str">
        <f t="shared" si="1"/>
        <v/>
      </c>
      <c r="AO17" s="67" t="str">
        <f t="shared" si="1"/>
        <v/>
      </c>
      <c r="AP17" s="67" t="str">
        <f t="shared" si="1"/>
        <v/>
      </c>
      <c r="AQ17" s="67" t="str">
        <f t="shared" si="1"/>
        <v/>
      </c>
      <c r="AR17" s="67" t="str">
        <f t="shared" si="1"/>
        <v/>
      </c>
      <c r="AS17" s="67" t="str">
        <f t="shared" si="1"/>
        <v/>
      </c>
      <c r="AT17" s="67" t="str">
        <f t="shared" si="1"/>
        <v/>
      </c>
      <c r="AU17" s="67" t="str">
        <f t="shared" si="1"/>
        <v/>
      </c>
      <c r="AV17" s="67" t="str">
        <f t="shared" si="1"/>
        <v/>
      </c>
      <c r="AW17" s="67" t="str">
        <f t="shared" si="1"/>
        <v/>
      </c>
      <c r="AX17" s="67" t="str">
        <f t="shared" si="1"/>
        <v/>
      </c>
      <c r="AY17" s="67" t="str">
        <f t="shared" si="2"/>
        <v/>
      </c>
      <c r="AZ17" s="67" t="str">
        <f t="shared" si="2"/>
        <v/>
      </c>
      <c r="BA17" s="67" t="str">
        <f t="shared" si="2"/>
        <v/>
      </c>
      <c r="BB17" s="67" t="str">
        <f t="shared" si="2"/>
        <v/>
      </c>
      <c r="BC17" s="67" t="str">
        <f t="shared" si="2"/>
        <v/>
      </c>
      <c r="BD17" s="67" t="str">
        <f t="shared" si="2"/>
        <v/>
      </c>
      <c r="BE17" s="67" t="str">
        <f t="shared" si="2"/>
        <v/>
      </c>
      <c r="BF17" s="67" t="str">
        <f t="shared" si="2"/>
        <v/>
      </c>
      <c r="BG17" s="67" t="str">
        <f t="shared" si="2"/>
        <v/>
      </c>
      <c r="BH17" s="67" t="str">
        <f t="shared" si="2"/>
        <v/>
      </c>
      <c r="BI17" s="67" t="str">
        <f t="shared" si="2"/>
        <v/>
      </c>
      <c r="BJ17" s="67" t="str">
        <f t="shared" si="2"/>
        <v/>
      </c>
      <c r="BK17" s="67" t="str">
        <f t="shared" si="2"/>
        <v/>
      </c>
    </row>
    <row r="18" spans="1:63" x14ac:dyDescent="0.3">
      <c r="A18" s="85">
        <v>16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115"/>
      <c r="AG18" s="115"/>
      <c r="AH18" s="67" t="str">
        <f t="shared" si="3"/>
        <v/>
      </c>
      <c r="AI18" s="67" t="str">
        <f t="shared" si="1"/>
        <v/>
      </c>
      <c r="AJ18" s="67" t="str">
        <f t="shared" si="1"/>
        <v/>
      </c>
      <c r="AK18" s="67" t="str">
        <f t="shared" si="1"/>
        <v/>
      </c>
      <c r="AL18" s="67" t="str">
        <f t="shared" si="1"/>
        <v/>
      </c>
      <c r="AM18" s="67" t="str">
        <f t="shared" si="1"/>
        <v/>
      </c>
      <c r="AN18" s="67" t="str">
        <f t="shared" si="1"/>
        <v/>
      </c>
      <c r="AO18" s="67" t="str">
        <f t="shared" si="1"/>
        <v/>
      </c>
      <c r="AP18" s="67" t="str">
        <f t="shared" si="1"/>
        <v/>
      </c>
      <c r="AQ18" s="67" t="str">
        <f t="shared" si="1"/>
        <v/>
      </c>
      <c r="AR18" s="67" t="str">
        <f t="shared" si="1"/>
        <v/>
      </c>
      <c r="AS18" s="67" t="str">
        <f t="shared" si="1"/>
        <v/>
      </c>
      <c r="AT18" s="67" t="str">
        <f t="shared" si="1"/>
        <v/>
      </c>
      <c r="AU18" s="67" t="str">
        <f t="shared" si="1"/>
        <v/>
      </c>
      <c r="AV18" s="67" t="str">
        <f t="shared" si="1"/>
        <v/>
      </c>
      <c r="AW18" s="67" t="str">
        <f t="shared" si="1"/>
        <v/>
      </c>
      <c r="AX18" s="67" t="str">
        <f t="shared" ref="AX18:BF37" si="4">IF(R18&gt;0,LN(R18),"")</f>
        <v/>
      </c>
      <c r="AY18" s="67" t="str">
        <f t="shared" si="2"/>
        <v/>
      </c>
      <c r="AZ18" s="67" t="str">
        <f t="shared" si="2"/>
        <v/>
      </c>
      <c r="BA18" s="67" t="str">
        <f t="shared" si="2"/>
        <v/>
      </c>
      <c r="BB18" s="67" t="str">
        <f t="shared" si="2"/>
        <v/>
      </c>
      <c r="BC18" s="67" t="str">
        <f t="shared" si="2"/>
        <v/>
      </c>
      <c r="BD18" s="67" t="str">
        <f t="shared" si="2"/>
        <v/>
      </c>
      <c r="BE18" s="67" t="str">
        <f t="shared" si="2"/>
        <v/>
      </c>
      <c r="BF18" s="67" t="str">
        <f t="shared" si="2"/>
        <v/>
      </c>
      <c r="BG18" s="67" t="str">
        <f t="shared" si="2"/>
        <v/>
      </c>
      <c r="BH18" s="67" t="str">
        <f t="shared" si="2"/>
        <v/>
      </c>
      <c r="BI18" s="67" t="str">
        <f t="shared" si="2"/>
        <v/>
      </c>
      <c r="BJ18" s="67" t="str">
        <f t="shared" si="2"/>
        <v/>
      </c>
      <c r="BK18" s="67" t="str">
        <f t="shared" si="2"/>
        <v/>
      </c>
    </row>
    <row r="19" spans="1:63" x14ac:dyDescent="0.3">
      <c r="A19" s="85">
        <v>17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115"/>
      <c r="AG19" s="115"/>
      <c r="AH19" s="67" t="str">
        <f t="shared" si="3"/>
        <v/>
      </c>
      <c r="AI19" s="67" t="str">
        <f t="shared" si="3"/>
        <v/>
      </c>
      <c r="AJ19" s="67" t="str">
        <f t="shared" si="3"/>
        <v/>
      </c>
      <c r="AK19" s="67" t="str">
        <f t="shared" si="3"/>
        <v/>
      </c>
      <c r="AL19" s="67" t="str">
        <f t="shared" si="3"/>
        <v/>
      </c>
      <c r="AM19" s="67" t="str">
        <f t="shared" si="3"/>
        <v/>
      </c>
      <c r="AN19" s="67" t="str">
        <f t="shared" si="3"/>
        <v/>
      </c>
      <c r="AO19" s="67" t="str">
        <f t="shared" si="3"/>
        <v/>
      </c>
      <c r="AP19" s="67" t="str">
        <f t="shared" si="3"/>
        <v/>
      </c>
      <c r="AQ19" s="67" t="str">
        <f t="shared" si="3"/>
        <v/>
      </c>
      <c r="AR19" s="67" t="str">
        <f t="shared" si="3"/>
        <v/>
      </c>
      <c r="AS19" s="67" t="str">
        <f t="shared" si="3"/>
        <v/>
      </c>
      <c r="AT19" s="67" t="str">
        <f t="shared" si="3"/>
        <v/>
      </c>
      <c r="AU19" s="67" t="str">
        <f t="shared" si="3"/>
        <v/>
      </c>
      <c r="AV19" s="67" t="str">
        <f t="shared" si="3"/>
        <v/>
      </c>
      <c r="AW19" s="67" t="str">
        <f t="shared" si="3"/>
        <v/>
      </c>
      <c r="AX19" s="67" t="str">
        <f t="shared" si="4"/>
        <v/>
      </c>
      <c r="AY19" s="67" t="str">
        <f t="shared" si="2"/>
        <v/>
      </c>
      <c r="AZ19" s="67" t="str">
        <f t="shared" si="2"/>
        <v/>
      </c>
      <c r="BA19" s="67" t="str">
        <f t="shared" si="2"/>
        <v/>
      </c>
      <c r="BB19" s="67" t="str">
        <f t="shared" si="2"/>
        <v/>
      </c>
      <c r="BC19" s="67" t="str">
        <f t="shared" si="2"/>
        <v/>
      </c>
      <c r="BD19" s="67" t="str">
        <f t="shared" si="2"/>
        <v/>
      </c>
      <c r="BE19" s="67" t="str">
        <f t="shared" si="2"/>
        <v/>
      </c>
      <c r="BF19" s="67" t="str">
        <f t="shared" si="2"/>
        <v/>
      </c>
      <c r="BG19" s="67" t="str">
        <f t="shared" si="2"/>
        <v/>
      </c>
      <c r="BH19" s="67" t="str">
        <f t="shared" si="2"/>
        <v/>
      </c>
      <c r="BI19" s="67" t="str">
        <f t="shared" si="2"/>
        <v/>
      </c>
      <c r="BJ19" s="67" t="str">
        <f t="shared" si="2"/>
        <v/>
      </c>
      <c r="BK19" s="67" t="str">
        <f t="shared" si="2"/>
        <v/>
      </c>
    </row>
    <row r="20" spans="1:63" x14ac:dyDescent="0.3">
      <c r="A20" s="85">
        <v>18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115"/>
      <c r="AG20" s="115"/>
      <c r="AH20" s="67" t="str">
        <f t="shared" si="3"/>
        <v/>
      </c>
      <c r="AI20" s="67" t="str">
        <f t="shared" si="3"/>
        <v/>
      </c>
      <c r="AJ20" s="67" t="str">
        <f t="shared" si="3"/>
        <v/>
      </c>
      <c r="AK20" s="67" t="str">
        <f t="shared" si="3"/>
        <v/>
      </c>
      <c r="AL20" s="67" t="str">
        <f t="shared" si="3"/>
        <v/>
      </c>
      <c r="AM20" s="67" t="str">
        <f t="shared" si="3"/>
        <v/>
      </c>
      <c r="AN20" s="67" t="str">
        <f t="shared" si="3"/>
        <v/>
      </c>
      <c r="AO20" s="67" t="str">
        <f t="shared" si="3"/>
        <v/>
      </c>
      <c r="AP20" s="67" t="str">
        <f t="shared" si="3"/>
        <v/>
      </c>
      <c r="AQ20" s="67" t="str">
        <f t="shared" si="3"/>
        <v/>
      </c>
      <c r="AR20" s="67" t="str">
        <f t="shared" si="3"/>
        <v/>
      </c>
      <c r="AS20" s="67" t="str">
        <f t="shared" si="3"/>
        <v/>
      </c>
      <c r="AT20" s="67" t="str">
        <f t="shared" si="3"/>
        <v/>
      </c>
      <c r="AU20" s="67" t="str">
        <f t="shared" si="3"/>
        <v/>
      </c>
      <c r="AV20" s="67" t="str">
        <f t="shared" si="3"/>
        <v/>
      </c>
      <c r="AW20" s="67" t="str">
        <f t="shared" si="3"/>
        <v/>
      </c>
      <c r="AX20" s="67" t="str">
        <f t="shared" si="4"/>
        <v/>
      </c>
      <c r="AY20" s="67" t="str">
        <f t="shared" si="2"/>
        <v/>
      </c>
      <c r="AZ20" s="67" t="str">
        <f t="shared" si="2"/>
        <v/>
      </c>
      <c r="BA20" s="67" t="str">
        <f t="shared" si="2"/>
        <v/>
      </c>
      <c r="BB20" s="67" t="str">
        <f t="shared" si="2"/>
        <v/>
      </c>
      <c r="BC20" s="67" t="str">
        <f t="shared" si="2"/>
        <v/>
      </c>
      <c r="BD20" s="67" t="str">
        <f t="shared" si="2"/>
        <v/>
      </c>
      <c r="BE20" s="67" t="str">
        <f t="shared" si="2"/>
        <v/>
      </c>
      <c r="BF20" s="67" t="str">
        <f t="shared" si="2"/>
        <v/>
      </c>
      <c r="BG20" s="67" t="str">
        <f t="shared" si="2"/>
        <v/>
      </c>
      <c r="BH20" s="67" t="str">
        <f t="shared" si="2"/>
        <v/>
      </c>
      <c r="BI20" s="67" t="str">
        <f t="shared" si="2"/>
        <v/>
      </c>
      <c r="BJ20" s="67" t="str">
        <f t="shared" si="2"/>
        <v/>
      </c>
      <c r="BK20" s="67" t="str">
        <f t="shared" si="2"/>
        <v/>
      </c>
    </row>
    <row r="21" spans="1:63" x14ac:dyDescent="0.3">
      <c r="A21" s="85">
        <v>19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115"/>
      <c r="AG21" s="115"/>
      <c r="AH21" s="67" t="str">
        <f t="shared" si="3"/>
        <v/>
      </c>
      <c r="AI21" s="67" t="str">
        <f t="shared" si="3"/>
        <v/>
      </c>
      <c r="AJ21" s="67" t="str">
        <f t="shared" si="3"/>
        <v/>
      </c>
      <c r="AK21" s="67" t="str">
        <f t="shared" si="3"/>
        <v/>
      </c>
      <c r="AL21" s="67" t="str">
        <f t="shared" si="3"/>
        <v/>
      </c>
      <c r="AM21" s="67" t="str">
        <f t="shared" si="3"/>
        <v/>
      </c>
      <c r="AN21" s="67" t="str">
        <f t="shared" si="3"/>
        <v/>
      </c>
      <c r="AO21" s="67" t="str">
        <f t="shared" si="3"/>
        <v/>
      </c>
      <c r="AP21" s="67" t="str">
        <f t="shared" si="3"/>
        <v/>
      </c>
      <c r="AQ21" s="67" t="str">
        <f t="shared" si="3"/>
        <v/>
      </c>
      <c r="AR21" s="67" t="str">
        <f t="shared" si="3"/>
        <v/>
      </c>
      <c r="AS21" s="67" t="str">
        <f t="shared" si="3"/>
        <v/>
      </c>
      <c r="AT21" s="67" t="str">
        <f t="shared" si="3"/>
        <v/>
      </c>
      <c r="AU21" s="67" t="str">
        <f t="shared" si="3"/>
        <v/>
      </c>
      <c r="AV21" s="67" t="str">
        <f t="shared" si="3"/>
        <v/>
      </c>
      <c r="AW21" s="67" t="str">
        <f t="shared" si="3"/>
        <v/>
      </c>
      <c r="AX21" s="67" t="str">
        <f t="shared" si="4"/>
        <v/>
      </c>
      <c r="AY21" s="67" t="str">
        <f t="shared" si="2"/>
        <v/>
      </c>
      <c r="AZ21" s="67" t="str">
        <f t="shared" si="2"/>
        <v/>
      </c>
      <c r="BA21" s="67" t="str">
        <f t="shared" si="2"/>
        <v/>
      </c>
      <c r="BB21" s="67" t="str">
        <f t="shared" si="2"/>
        <v/>
      </c>
      <c r="BC21" s="67" t="str">
        <f t="shared" si="2"/>
        <v/>
      </c>
      <c r="BD21" s="67" t="str">
        <f t="shared" si="2"/>
        <v/>
      </c>
      <c r="BE21" s="67" t="str">
        <f t="shared" si="2"/>
        <v/>
      </c>
      <c r="BF21" s="67" t="str">
        <f t="shared" si="2"/>
        <v/>
      </c>
      <c r="BG21" s="67" t="str">
        <f t="shared" si="2"/>
        <v/>
      </c>
      <c r="BH21" s="67" t="str">
        <f t="shared" si="2"/>
        <v/>
      </c>
      <c r="BI21" s="67" t="str">
        <f t="shared" si="2"/>
        <v/>
      </c>
      <c r="BJ21" s="67" t="str">
        <f t="shared" si="2"/>
        <v/>
      </c>
      <c r="BK21" s="67" t="str">
        <f t="shared" si="2"/>
        <v/>
      </c>
    </row>
    <row r="22" spans="1:63" x14ac:dyDescent="0.3">
      <c r="A22" s="85">
        <v>20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115"/>
      <c r="AG22" s="115"/>
      <c r="AH22" s="67" t="str">
        <f t="shared" si="3"/>
        <v/>
      </c>
      <c r="AI22" s="67" t="str">
        <f t="shared" si="3"/>
        <v/>
      </c>
      <c r="AJ22" s="67" t="str">
        <f t="shared" si="3"/>
        <v/>
      </c>
      <c r="AK22" s="67" t="str">
        <f t="shared" si="3"/>
        <v/>
      </c>
      <c r="AL22" s="67" t="str">
        <f t="shared" si="3"/>
        <v/>
      </c>
      <c r="AM22" s="67" t="str">
        <f t="shared" si="3"/>
        <v/>
      </c>
      <c r="AN22" s="67" t="str">
        <f t="shared" si="3"/>
        <v/>
      </c>
      <c r="AO22" s="67" t="str">
        <f t="shared" si="3"/>
        <v/>
      </c>
      <c r="AP22" s="67" t="str">
        <f t="shared" si="3"/>
        <v/>
      </c>
      <c r="AQ22" s="67" t="str">
        <f t="shared" si="3"/>
        <v/>
      </c>
      <c r="AR22" s="67" t="str">
        <f t="shared" si="3"/>
        <v/>
      </c>
      <c r="AS22" s="67" t="str">
        <f t="shared" si="3"/>
        <v/>
      </c>
      <c r="AT22" s="67" t="str">
        <f t="shared" si="3"/>
        <v/>
      </c>
      <c r="AU22" s="67" t="str">
        <f t="shared" si="3"/>
        <v/>
      </c>
      <c r="AV22" s="67" t="str">
        <f t="shared" si="3"/>
        <v/>
      </c>
      <c r="AW22" s="67" t="str">
        <f t="shared" si="3"/>
        <v/>
      </c>
      <c r="AX22" s="67" t="str">
        <f t="shared" si="4"/>
        <v/>
      </c>
      <c r="AY22" s="67" t="str">
        <f t="shared" si="2"/>
        <v/>
      </c>
      <c r="AZ22" s="67" t="str">
        <f t="shared" si="2"/>
        <v/>
      </c>
      <c r="BA22" s="67" t="str">
        <f t="shared" si="2"/>
        <v/>
      </c>
      <c r="BB22" s="67" t="str">
        <f t="shared" si="2"/>
        <v/>
      </c>
      <c r="BC22" s="67" t="str">
        <f t="shared" si="2"/>
        <v/>
      </c>
      <c r="BD22" s="67" t="str">
        <f t="shared" si="2"/>
        <v/>
      </c>
      <c r="BE22" s="67" t="str">
        <f t="shared" si="2"/>
        <v/>
      </c>
      <c r="BF22" s="67" t="str">
        <f t="shared" si="2"/>
        <v/>
      </c>
      <c r="BG22" s="67" t="str">
        <f t="shared" ref="BG22:BK37" si="5">IF(AA22&gt;0,LN(AA22),"")</f>
        <v/>
      </c>
      <c r="BH22" s="67" t="str">
        <f t="shared" si="5"/>
        <v/>
      </c>
      <c r="BI22" s="67" t="str">
        <f t="shared" si="5"/>
        <v/>
      </c>
      <c r="BJ22" s="67" t="str">
        <f t="shared" si="5"/>
        <v/>
      </c>
      <c r="BK22" s="67" t="str">
        <f t="shared" si="5"/>
        <v/>
      </c>
    </row>
    <row r="23" spans="1:63" x14ac:dyDescent="0.3">
      <c r="A23" s="85">
        <v>21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115"/>
      <c r="AG23" s="115"/>
      <c r="AH23" s="67" t="str">
        <f t="shared" si="3"/>
        <v/>
      </c>
      <c r="AI23" s="67" t="str">
        <f t="shared" si="3"/>
        <v/>
      </c>
      <c r="AJ23" s="67" t="str">
        <f t="shared" si="3"/>
        <v/>
      </c>
      <c r="AK23" s="67" t="str">
        <f t="shared" si="3"/>
        <v/>
      </c>
      <c r="AL23" s="67" t="str">
        <f t="shared" si="3"/>
        <v/>
      </c>
      <c r="AM23" s="67" t="str">
        <f t="shared" si="3"/>
        <v/>
      </c>
      <c r="AN23" s="67" t="str">
        <f t="shared" si="3"/>
        <v/>
      </c>
      <c r="AO23" s="67" t="str">
        <f t="shared" si="3"/>
        <v/>
      </c>
      <c r="AP23" s="67" t="str">
        <f t="shared" si="3"/>
        <v/>
      </c>
      <c r="AQ23" s="67" t="str">
        <f t="shared" si="3"/>
        <v/>
      </c>
      <c r="AR23" s="67" t="str">
        <f t="shared" si="3"/>
        <v/>
      </c>
      <c r="AS23" s="67" t="str">
        <f t="shared" si="3"/>
        <v/>
      </c>
      <c r="AT23" s="67" t="str">
        <f t="shared" si="3"/>
        <v/>
      </c>
      <c r="AU23" s="67" t="str">
        <f t="shared" si="3"/>
        <v/>
      </c>
      <c r="AV23" s="67" t="str">
        <f t="shared" si="3"/>
        <v/>
      </c>
      <c r="AW23" s="67" t="str">
        <f t="shared" si="3"/>
        <v/>
      </c>
      <c r="AX23" s="67" t="str">
        <f t="shared" si="4"/>
        <v/>
      </c>
      <c r="AY23" s="67" t="str">
        <f t="shared" si="4"/>
        <v/>
      </c>
      <c r="AZ23" s="67" t="str">
        <f t="shared" si="4"/>
        <v/>
      </c>
      <c r="BA23" s="67" t="str">
        <f t="shared" si="4"/>
        <v/>
      </c>
      <c r="BB23" s="67" t="str">
        <f t="shared" si="4"/>
        <v/>
      </c>
      <c r="BC23" s="67" t="str">
        <f t="shared" si="4"/>
        <v/>
      </c>
      <c r="BD23" s="67" t="str">
        <f t="shared" si="4"/>
        <v/>
      </c>
      <c r="BE23" s="67" t="str">
        <f t="shared" si="4"/>
        <v/>
      </c>
      <c r="BF23" s="67" t="str">
        <f t="shared" si="4"/>
        <v/>
      </c>
      <c r="BG23" s="67" t="str">
        <f t="shared" si="5"/>
        <v/>
      </c>
      <c r="BH23" s="67" t="str">
        <f t="shared" si="5"/>
        <v/>
      </c>
      <c r="BI23" s="67" t="str">
        <f t="shared" si="5"/>
        <v/>
      </c>
      <c r="BJ23" s="67" t="str">
        <f t="shared" si="5"/>
        <v/>
      </c>
      <c r="BK23" s="67" t="str">
        <f t="shared" si="5"/>
        <v/>
      </c>
    </row>
    <row r="24" spans="1:63" x14ac:dyDescent="0.3">
      <c r="A24" s="85">
        <v>22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115"/>
      <c r="AG24" s="115"/>
      <c r="AH24" s="67" t="str">
        <f t="shared" si="3"/>
        <v/>
      </c>
      <c r="AI24" s="67" t="str">
        <f t="shared" si="3"/>
        <v/>
      </c>
      <c r="AJ24" s="67" t="str">
        <f t="shared" si="3"/>
        <v/>
      </c>
      <c r="AK24" s="67" t="str">
        <f t="shared" si="3"/>
        <v/>
      </c>
      <c r="AL24" s="67" t="str">
        <f t="shared" si="3"/>
        <v/>
      </c>
      <c r="AM24" s="67" t="str">
        <f t="shared" si="3"/>
        <v/>
      </c>
      <c r="AN24" s="67" t="str">
        <f t="shared" si="3"/>
        <v/>
      </c>
      <c r="AO24" s="67" t="str">
        <f t="shared" si="3"/>
        <v/>
      </c>
      <c r="AP24" s="67" t="str">
        <f t="shared" si="3"/>
        <v/>
      </c>
      <c r="AQ24" s="67" t="str">
        <f t="shared" si="3"/>
        <v/>
      </c>
      <c r="AR24" s="67" t="str">
        <f t="shared" si="3"/>
        <v/>
      </c>
      <c r="AS24" s="67" t="str">
        <f t="shared" si="3"/>
        <v/>
      </c>
      <c r="AT24" s="67" t="str">
        <f t="shared" si="3"/>
        <v/>
      </c>
      <c r="AU24" s="67" t="str">
        <f t="shared" si="3"/>
        <v/>
      </c>
      <c r="AV24" s="67" t="str">
        <f t="shared" si="3"/>
        <v/>
      </c>
      <c r="AW24" s="67" t="str">
        <f t="shared" si="3"/>
        <v/>
      </c>
      <c r="AX24" s="67" t="str">
        <f t="shared" si="4"/>
        <v/>
      </c>
      <c r="AY24" s="67" t="str">
        <f t="shared" si="4"/>
        <v/>
      </c>
      <c r="AZ24" s="67" t="str">
        <f t="shared" si="4"/>
        <v/>
      </c>
      <c r="BA24" s="67" t="str">
        <f t="shared" si="4"/>
        <v/>
      </c>
      <c r="BB24" s="67" t="str">
        <f t="shared" si="4"/>
        <v/>
      </c>
      <c r="BC24" s="67" t="str">
        <f t="shared" si="4"/>
        <v/>
      </c>
      <c r="BD24" s="67" t="str">
        <f t="shared" si="4"/>
        <v/>
      </c>
      <c r="BE24" s="67" t="str">
        <f t="shared" si="4"/>
        <v/>
      </c>
      <c r="BF24" s="67" t="str">
        <f t="shared" si="4"/>
        <v/>
      </c>
      <c r="BG24" s="67" t="str">
        <f t="shared" si="5"/>
        <v/>
      </c>
      <c r="BH24" s="67" t="str">
        <f t="shared" si="5"/>
        <v/>
      </c>
      <c r="BI24" s="67" t="str">
        <f t="shared" si="5"/>
        <v/>
      </c>
      <c r="BJ24" s="67" t="str">
        <f t="shared" si="5"/>
        <v/>
      </c>
      <c r="BK24" s="67" t="str">
        <f t="shared" si="5"/>
        <v/>
      </c>
    </row>
    <row r="25" spans="1:63" x14ac:dyDescent="0.3">
      <c r="A25" s="85">
        <v>23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115"/>
      <c r="AG25" s="115"/>
      <c r="AH25" s="67" t="str">
        <f t="shared" si="3"/>
        <v/>
      </c>
      <c r="AI25" s="67" t="str">
        <f t="shared" si="3"/>
        <v/>
      </c>
      <c r="AJ25" s="67" t="str">
        <f t="shared" si="3"/>
        <v/>
      </c>
      <c r="AK25" s="67" t="str">
        <f t="shared" si="3"/>
        <v/>
      </c>
      <c r="AL25" s="67" t="str">
        <f t="shared" si="3"/>
        <v/>
      </c>
      <c r="AM25" s="67" t="str">
        <f t="shared" si="3"/>
        <v/>
      </c>
      <c r="AN25" s="67" t="str">
        <f t="shared" si="3"/>
        <v/>
      </c>
      <c r="AO25" s="67" t="str">
        <f t="shared" si="3"/>
        <v/>
      </c>
      <c r="AP25" s="67" t="str">
        <f t="shared" si="3"/>
        <v/>
      </c>
      <c r="AQ25" s="67" t="str">
        <f t="shared" si="3"/>
        <v/>
      </c>
      <c r="AR25" s="67" t="str">
        <f t="shared" si="3"/>
        <v/>
      </c>
      <c r="AS25" s="67" t="str">
        <f t="shared" si="3"/>
        <v/>
      </c>
      <c r="AT25" s="67" t="str">
        <f t="shared" si="3"/>
        <v/>
      </c>
      <c r="AU25" s="67" t="str">
        <f t="shared" si="3"/>
        <v/>
      </c>
      <c r="AV25" s="67" t="str">
        <f t="shared" si="3"/>
        <v/>
      </c>
      <c r="AW25" s="67" t="str">
        <f t="shared" si="3"/>
        <v/>
      </c>
      <c r="AX25" s="67" t="str">
        <f t="shared" si="4"/>
        <v/>
      </c>
      <c r="AY25" s="67" t="str">
        <f t="shared" si="4"/>
        <v/>
      </c>
      <c r="AZ25" s="67" t="str">
        <f t="shared" si="4"/>
        <v/>
      </c>
      <c r="BA25" s="67" t="str">
        <f t="shared" si="4"/>
        <v/>
      </c>
      <c r="BB25" s="67" t="str">
        <f t="shared" si="4"/>
        <v/>
      </c>
      <c r="BC25" s="67" t="str">
        <f t="shared" si="4"/>
        <v/>
      </c>
      <c r="BD25" s="67" t="str">
        <f t="shared" si="4"/>
        <v/>
      </c>
      <c r="BE25" s="67" t="str">
        <f t="shared" si="4"/>
        <v/>
      </c>
      <c r="BF25" s="67" t="str">
        <f t="shared" si="4"/>
        <v/>
      </c>
      <c r="BG25" s="67" t="str">
        <f t="shared" si="5"/>
        <v/>
      </c>
      <c r="BH25" s="67" t="str">
        <f t="shared" si="5"/>
        <v/>
      </c>
      <c r="BI25" s="67" t="str">
        <f t="shared" si="5"/>
        <v/>
      </c>
      <c r="BJ25" s="67" t="str">
        <f t="shared" si="5"/>
        <v/>
      </c>
      <c r="BK25" s="67" t="str">
        <f t="shared" si="5"/>
        <v/>
      </c>
    </row>
    <row r="26" spans="1:63" x14ac:dyDescent="0.3">
      <c r="A26" s="85">
        <v>24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115"/>
      <c r="AG26" s="115"/>
      <c r="AH26" s="67" t="str">
        <f t="shared" si="3"/>
        <v/>
      </c>
      <c r="AI26" s="67" t="str">
        <f t="shared" si="3"/>
        <v/>
      </c>
      <c r="AJ26" s="67" t="str">
        <f t="shared" si="3"/>
        <v/>
      </c>
      <c r="AK26" s="67" t="str">
        <f t="shared" si="3"/>
        <v/>
      </c>
      <c r="AL26" s="67" t="str">
        <f t="shared" si="3"/>
        <v/>
      </c>
      <c r="AM26" s="67" t="str">
        <f t="shared" si="3"/>
        <v/>
      </c>
      <c r="AN26" s="67" t="str">
        <f t="shared" si="3"/>
        <v/>
      </c>
      <c r="AO26" s="67" t="str">
        <f t="shared" si="3"/>
        <v/>
      </c>
      <c r="AP26" s="67" t="str">
        <f t="shared" si="3"/>
        <v/>
      </c>
      <c r="AQ26" s="67" t="str">
        <f t="shared" si="3"/>
        <v/>
      </c>
      <c r="AR26" s="67" t="str">
        <f t="shared" si="3"/>
        <v/>
      </c>
      <c r="AS26" s="67" t="str">
        <f t="shared" si="3"/>
        <v/>
      </c>
      <c r="AT26" s="67" t="str">
        <f t="shared" si="3"/>
        <v/>
      </c>
      <c r="AU26" s="67" t="str">
        <f t="shared" si="3"/>
        <v/>
      </c>
      <c r="AV26" s="67" t="str">
        <f t="shared" si="3"/>
        <v/>
      </c>
      <c r="AW26" s="67" t="str">
        <f t="shared" si="3"/>
        <v/>
      </c>
      <c r="AX26" s="67" t="str">
        <f t="shared" si="4"/>
        <v/>
      </c>
      <c r="AY26" s="67" t="str">
        <f t="shared" si="4"/>
        <v/>
      </c>
      <c r="AZ26" s="67" t="str">
        <f t="shared" si="4"/>
        <v/>
      </c>
      <c r="BA26" s="67" t="str">
        <f t="shared" si="4"/>
        <v/>
      </c>
      <c r="BB26" s="67" t="str">
        <f t="shared" si="4"/>
        <v/>
      </c>
      <c r="BC26" s="67" t="str">
        <f t="shared" si="4"/>
        <v/>
      </c>
      <c r="BD26" s="67" t="str">
        <f t="shared" si="4"/>
        <v/>
      </c>
      <c r="BE26" s="67" t="str">
        <f t="shared" si="4"/>
        <v/>
      </c>
      <c r="BF26" s="67" t="str">
        <f t="shared" si="4"/>
        <v/>
      </c>
      <c r="BG26" s="67" t="str">
        <f t="shared" si="5"/>
        <v/>
      </c>
      <c r="BH26" s="67" t="str">
        <f t="shared" si="5"/>
        <v/>
      </c>
      <c r="BI26" s="67" t="str">
        <f t="shared" si="5"/>
        <v/>
      </c>
      <c r="BJ26" s="67" t="str">
        <f t="shared" si="5"/>
        <v/>
      </c>
      <c r="BK26" s="67" t="str">
        <f t="shared" si="5"/>
        <v/>
      </c>
    </row>
    <row r="27" spans="1:63" x14ac:dyDescent="0.3">
      <c r="A27" s="85">
        <v>25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115"/>
      <c r="AG27" s="115"/>
      <c r="AH27" s="67" t="str">
        <f t="shared" si="3"/>
        <v/>
      </c>
      <c r="AI27" s="67" t="str">
        <f t="shared" si="3"/>
        <v/>
      </c>
      <c r="AJ27" s="67" t="str">
        <f t="shared" si="3"/>
        <v/>
      </c>
      <c r="AK27" s="67" t="str">
        <f t="shared" si="3"/>
        <v/>
      </c>
      <c r="AL27" s="67" t="str">
        <f t="shared" si="3"/>
        <v/>
      </c>
      <c r="AM27" s="67" t="str">
        <f t="shared" si="3"/>
        <v/>
      </c>
      <c r="AN27" s="67" t="str">
        <f t="shared" si="3"/>
        <v/>
      </c>
      <c r="AO27" s="67" t="str">
        <f t="shared" si="3"/>
        <v/>
      </c>
      <c r="AP27" s="67" t="str">
        <f t="shared" si="3"/>
        <v/>
      </c>
      <c r="AQ27" s="67" t="str">
        <f t="shared" si="3"/>
        <v/>
      </c>
      <c r="AR27" s="67" t="str">
        <f t="shared" si="3"/>
        <v/>
      </c>
      <c r="AS27" s="67" t="str">
        <f t="shared" si="3"/>
        <v/>
      </c>
      <c r="AT27" s="67" t="str">
        <f t="shared" si="3"/>
        <v/>
      </c>
      <c r="AU27" s="67" t="str">
        <f t="shared" si="3"/>
        <v/>
      </c>
      <c r="AV27" s="67" t="str">
        <f t="shared" si="3"/>
        <v/>
      </c>
      <c r="AW27" s="67" t="str">
        <f t="shared" si="3"/>
        <v/>
      </c>
      <c r="AX27" s="67" t="str">
        <f t="shared" si="4"/>
        <v/>
      </c>
      <c r="AY27" s="67" t="str">
        <f t="shared" si="4"/>
        <v/>
      </c>
      <c r="AZ27" s="67" t="str">
        <f t="shared" si="4"/>
        <v/>
      </c>
      <c r="BA27" s="67" t="str">
        <f t="shared" si="4"/>
        <v/>
      </c>
      <c r="BB27" s="67" t="str">
        <f t="shared" si="4"/>
        <v/>
      </c>
      <c r="BC27" s="67" t="str">
        <f t="shared" si="4"/>
        <v/>
      </c>
      <c r="BD27" s="67" t="str">
        <f t="shared" si="4"/>
        <v/>
      </c>
      <c r="BE27" s="67" t="str">
        <f t="shared" si="4"/>
        <v/>
      </c>
      <c r="BF27" s="67" t="str">
        <f t="shared" si="4"/>
        <v/>
      </c>
      <c r="BG27" s="67" t="str">
        <f t="shared" si="5"/>
        <v/>
      </c>
      <c r="BH27" s="67" t="str">
        <f t="shared" si="5"/>
        <v/>
      </c>
      <c r="BI27" s="67" t="str">
        <f t="shared" si="5"/>
        <v/>
      </c>
      <c r="BJ27" s="67" t="str">
        <f t="shared" si="5"/>
        <v/>
      </c>
      <c r="BK27" s="67" t="str">
        <f t="shared" si="5"/>
        <v/>
      </c>
    </row>
    <row r="28" spans="1:63" x14ac:dyDescent="0.3">
      <c r="A28" s="85">
        <v>26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115"/>
      <c r="AG28" s="115"/>
      <c r="AH28" s="67" t="str">
        <f t="shared" si="3"/>
        <v/>
      </c>
      <c r="AI28" s="67" t="str">
        <f t="shared" si="3"/>
        <v/>
      </c>
      <c r="AJ28" s="67" t="str">
        <f t="shared" si="3"/>
        <v/>
      </c>
      <c r="AK28" s="67" t="str">
        <f t="shared" si="3"/>
        <v/>
      </c>
      <c r="AL28" s="67" t="str">
        <f t="shared" si="3"/>
        <v/>
      </c>
      <c r="AM28" s="67" t="str">
        <f t="shared" si="3"/>
        <v/>
      </c>
      <c r="AN28" s="67" t="str">
        <f t="shared" si="3"/>
        <v/>
      </c>
      <c r="AO28" s="67" t="str">
        <f t="shared" si="3"/>
        <v/>
      </c>
      <c r="AP28" s="67" t="str">
        <f t="shared" si="3"/>
        <v/>
      </c>
      <c r="AQ28" s="67" t="str">
        <f t="shared" si="3"/>
        <v/>
      </c>
      <c r="AR28" s="67" t="str">
        <f t="shared" si="3"/>
        <v/>
      </c>
      <c r="AS28" s="67" t="str">
        <f t="shared" si="3"/>
        <v/>
      </c>
      <c r="AT28" s="67" t="str">
        <f t="shared" si="3"/>
        <v/>
      </c>
      <c r="AU28" s="67" t="str">
        <f t="shared" si="3"/>
        <v/>
      </c>
      <c r="AV28" s="67" t="str">
        <f t="shared" si="3"/>
        <v/>
      </c>
      <c r="AW28" s="67" t="str">
        <f t="shared" si="3"/>
        <v/>
      </c>
      <c r="AX28" s="67" t="str">
        <f t="shared" si="4"/>
        <v/>
      </c>
      <c r="AY28" s="67" t="str">
        <f t="shared" si="4"/>
        <v/>
      </c>
      <c r="AZ28" s="67" t="str">
        <f t="shared" si="4"/>
        <v/>
      </c>
      <c r="BA28" s="67" t="str">
        <f t="shared" si="4"/>
        <v/>
      </c>
      <c r="BB28" s="67" t="str">
        <f t="shared" si="4"/>
        <v/>
      </c>
      <c r="BC28" s="67" t="str">
        <f t="shared" si="4"/>
        <v/>
      </c>
      <c r="BD28" s="67" t="str">
        <f t="shared" si="4"/>
        <v/>
      </c>
      <c r="BE28" s="67" t="str">
        <f t="shared" si="4"/>
        <v/>
      </c>
      <c r="BF28" s="67" t="str">
        <f t="shared" si="4"/>
        <v/>
      </c>
      <c r="BG28" s="67" t="str">
        <f t="shared" si="5"/>
        <v/>
      </c>
      <c r="BH28" s="67" t="str">
        <f t="shared" si="5"/>
        <v/>
      </c>
      <c r="BI28" s="67" t="str">
        <f t="shared" si="5"/>
        <v/>
      </c>
      <c r="BJ28" s="67" t="str">
        <f t="shared" si="5"/>
        <v/>
      </c>
      <c r="BK28" s="67" t="str">
        <f t="shared" si="5"/>
        <v/>
      </c>
    </row>
    <row r="29" spans="1:63" x14ac:dyDescent="0.3">
      <c r="A29" s="85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115"/>
      <c r="AG29" s="115"/>
      <c r="AH29" s="67" t="str">
        <f t="shared" si="3"/>
        <v/>
      </c>
      <c r="AI29" s="67" t="str">
        <f t="shared" si="3"/>
        <v/>
      </c>
      <c r="AJ29" s="67" t="str">
        <f t="shared" si="3"/>
        <v/>
      </c>
      <c r="AK29" s="67" t="str">
        <f t="shared" si="3"/>
        <v/>
      </c>
      <c r="AL29" s="67" t="str">
        <f t="shared" si="3"/>
        <v/>
      </c>
      <c r="AM29" s="67" t="str">
        <f t="shared" si="3"/>
        <v/>
      </c>
      <c r="AN29" s="67" t="str">
        <f t="shared" si="3"/>
        <v/>
      </c>
      <c r="AO29" s="67" t="str">
        <f t="shared" si="3"/>
        <v/>
      </c>
      <c r="AP29" s="67" t="str">
        <f t="shared" si="3"/>
        <v/>
      </c>
      <c r="AQ29" s="67" t="str">
        <f t="shared" si="3"/>
        <v/>
      </c>
      <c r="AR29" s="67" t="str">
        <f t="shared" si="3"/>
        <v/>
      </c>
      <c r="AS29" s="67" t="str">
        <f t="shared" si="3"/>
        <v/>
      </c>
      <c r="AT29" s="67" t="str">
        <f t="shared" si="3"/>
        <v/>
      </c>
      <c r="AU29" s="67" t="str">
        <f t="shared" si="3"/>
        <v/>
      </c>
      <c r="AV29" s="67" t="str">
        <f t="shared" si="3"/>
        <v/>
      </c>
      <c r="AW29" s="67" t="str">
        <f t="shared" si="3"/>
        <v/>
      </c>
      <c r="AX29" s="67" t="str">
        <f t="shared" si="4"/>
        <v/>
      </c>
      <c r="AY29" s="67" t="str">
        <f t="shared" si="4"/>
        <v/>
      </c>
      <c r="AZ29" s="67" t="str">
        <f t="shared" si="4"/>
        <v/>
      </c>
      <c r="BA29" s="67" t="str">
        <f t="shared" si="4"/>
        <v/>
      </c>
      <c r="BB29" s="67" t="str">
        <f t="shared" si="4"/>
        <v/>
      </c>
      <c r="BC29" s="67" t="str">
        <f t="shared" si="4"/>
        <v/>
      </c>
      <c r="BD29" s="67" t="str">
        <f t="shared" si="4"/>
        <v/>
      </c>
      <c r="BE29" s="67" t="str">
        <f t="shared" si="4"/>
        <v/>
      </c>
      <c r="BF29" s="67" t="str">
        <f t="shared" si="4"/>
        <v/>
      </c>
      <c r="BG29" s="67" t="str">
        <f t="shared" si="5"/>
        <v/>
      </c>
      <c r="BH29" s="67" t="str">
        <f t="shared" si="5"/>
        <v/>
      </c>
      <c r="BI29" s="67" t="str">
        <f t="shared" si="5"/>
        <v/>
      </c>
      <c r="BJ29" s="67" t="str">
        <f t="shared" si="5"/>
        <v/>
      </c>
      <c r="BK29" s="67" t="str">
        <f t="shared" si="5"/>
        <v/>
      </c>
    </row>
    <row r="30" spans="1:63" x14ac:dyDescent="0.3">
      <c r="A30" s="85">
        <v>28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115"/>
      <c r="AG30" s="115"/>
      <c r="AH30" s="67" t="str">
        <f t="shared" si="3"/>
        <v/>
      </c>
      <c r="AI30" s="67" t="str">
        <f t="shared" si="3"/>
        <v/>
      </c>
      <c r="AJ30" s="67" t="str">
        <f t="shared" si="3"/>
        <v/>
      </c>
      <c r="AK30" s="67" t="str">
        <f t="shared" si="3"/>
        <v/>
      </c>
      <c r="AL30" s="67" t="str">
        <f t="shared" si="3"/>
        <v/>
      </c>
      <c r="AM30" s="67" t="str">
        <f t="shared" si="3"/>
        <v/>
      </c>
      <c r="AN30" s="67" t="str">
        <f t="shared" si="3"/>
        <v/>
      </c>
      <c r="AO30" s="67" t="str">
        <f t="shared" si="3"/>
        <v/>
      </c>
      <c r="AP30" s="67" t="str">
        <f t="shared" si="3"/>
        <v/>
      </c>
      <c r="AQ30" s="67" t="str">
        <f t="shared" si="3"/>
        <v/>
      </c>
      <c r="AR30" s="67" t="str">
        <f t="shared" si="3"/>
        <v/>
      </c>
      <c r="AS30" s="67" t="str">
        <f t="shared" si="3"/>
        <v/>
      </c>
      <c r="AT30" s="67" t="str">
        <f t="shared" si="3"/>
        <v/>
      </c>
      <c r="AU30" s="67" t="str">
        <f t="shared" si="3"/>
        <v/>
      </c>
      <c r="AV30" s="67" t="str">
        <f t="shared" si="3"/>
        <v/>
      </c>
      <c r="AW30" s="67" t="str">
        <f t="shared" si="3"/>
        <v/>
      </c>
      <c r="AX30" s="67" t="str">
        <f t="shared" si="4"/>
        <v/>
      </c>
      <c r="AY30" s="67" t="str">
        <f t="shared" si="4"/>
        <v/>
      </c>
      <c r="AZ30" s="67" t="str">
        <f t="shared" si="4"/>
        <v/>
      </c>
      <c r="BA30" s="67" t="str">
        <f t="shared" si="4"/>
        <v/>
      </c>
      <c r="BB30" s="67" t="str">
        <f t="shared" si="4"/>
        <v/>
      </c>
      <c r="BC30" s="67" t="str">
        <f t="shared" si="4"/>
        <v/>
      </c>
      <c r="BD30" s="67" t="str">
        <f t="shared" si="4"/>
        <v/>
      </c>
      <c r="BE30" s="67" t="str">
        <f t="shared" si="4"/>
        <v/>
      </c>
      <c r="BF30" s="67" t="str">
        <f t="shared" si="4"/>
        <v/>
      </c>
      <c r="BG30" s="67" t="str">
        <f t="shared" si="5"/>
        <v/>
      </c>
      <c r="BH30" s="67" t="str">
        <f t="shared" si="5"/>
        <v/>
      </c>
      <c r="BI30" s="67" t="str">
        <f t="shared" si="5"/>
        <v/>
      </c>
      <c r="BJ30" s="67" t="str">
        <f t="shared" si="5"/>
        <v/>
      </c>
      <c r="BK30" s="67" t="str">
        <f t="shared" si="5"/>
        <v/>
      </c>
    </row>
    <row r="31" spans="1:63" x14ac:dyDescent="0.3">
      <c r="A31" s="85">
        <v>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115"/>
      <c r="AG31" s="115"/>
      <c r="AH31" s="67" t="str">
        <f t="shared" si="3"/>
        <v/>
      </c>
      <c r="AI31" s="67" t="str">
        <f t="shared" si="3"/>
        <v/>
      </c>
      <c r="AJ31" s="67" t="str">
        <f t="shared" si="3"/>
        <v/>
      </c>
      <c r="AK31" s="67" t="str">
        <f t="shared" si="3"/>
        <v/>
      </c>
      <c r="AL31" s="67" t="str">
        <f t="shared" si="3"/>
        <v/>
      </c>
      <c r="AM31" s="67" t="str">
        <f t="shared" si="3"/>
        <v/>
      </c>
      <c r="AN31" s="67" t="str">
        <f t="shared" si="3"/>
        <v/>
      </c>
      <c r="AO31" s="67" t="str">
        <f t="shared" si="3"/>
        <v/>
      </c>
      <c r="AP31" s="67" t="str">
        <f t="shared" si="3"/>
        <v/>
      </c>
      <c r="AQ31" s="67" t="str">
        <f t="shared" si="3"/>
        <v/>
      </c>
      <c r="AR31" s="67" t="str">
        <f t="shared" si="3"/>
        <v/>
      </c>
      <c r="AS31" s="67" t="str">
        <f t="shared" si="3"/>
        <v/>
      </c>
      <c r="AT31" s="67" t="str">
        <f t="shared" si="3"/>
        <v/>
      </c>
      <c r="AU31" s="67" t="str">
        <f t="shared" si="3"/>
        <v/>
      </c>
      <c r="AV31" s="67" t="str">
        <f t="shared" si="3"/>
        <v/>
      </c>
      <c r="AW31" s="67" t="str">
        <f t="shared" si="3"/>
        <v/>
      </c>
      <c r="AX31" s="67" t="str">
        <f t="shared" si="4"/>
        <v/>
      </c>
      <c r="AY31" s="67" t="str">
        <f t="shared" si="4"/>
        <v/>
      </c>
      <c r="AZ31" s="67" t="str">
        <f t="shared" si="4"/>
        <v/>
      </c>
      <c r="BA31" s="67" t="str">
        <f t="shared" si="4"/>
        <v/>
      </c>
      <c r="BB31" s="67" t="str">
        <f t="shared" si="4"/>
        <v/>
      </c>
      <c r="BC31" s="67" t="str">
        <f t="shared" si="4"/>
        <v/>
      </c>
      <c r="BD31" s="67" t="str">
        <f t="shared" si="4"/>
        <v/>
      </c>
      <c r="BE31" s="67" t="str">
        <f t="shared" si="4"/>
        <v/>
      </c>
      <c r="BF31" s="67" t="str">
        <f t="shared" si="4"/>
        <v/>
      </c>
      <c r="BG31" s="67" t="str">
        <f t="shared" si="5"/>
        <v/>
      </c>
      <c r="BH31" s="67" t="str">
        <f t="shared" si="5"/>
        <v/>
      </c>
      <c r="BI31" s="67" t="str">
        <f t="shared" si="5"/>
        <v/>
      </c>
      <c r="BJ31" s="67" t="str">
        <f t="shared" si="5"/>
        <v/>
      </c>
      <c r="BK31" s="67" t="str">
        <f t="shared" si="5"/>
        <v/>
      </c>
    </row>
    <row r="32" spans="1:63" x14ac:dyDescent="0.3">
      <c r="A32" s="85">
        <v>30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115"/>
      <c r="AG32" s="115"/>
      <c r="AH32" s="67" t="str">
        <f t="shared" si="3"/>
        <v/>
      </c>
      <c r="AI32" s="67" t="str">
        <f t="shared" si="3"/>
        <v/>
      </c>
      <c r="AJ32" s="67" t="str">
        <f t="shared" si="3"/>
        <v/>
      </c>
      <c r="AK32" s="67" t="str">
        <f t="shared" si="3"/>
        <v/>
      </c>
      <c r="AL32" s="67" t="str">
        <f t="shared" si="3"/>
        <v/>
      </c>
      <c r="AM32" s="67" t="str">
        <f t="shared" si="3"/>
        <v/>
      </c>
      <c r="AN32" s="67" t="str">
        <f t="shared" si="3"/>
        <v/>
      </c>
      <c r="AO32" s="67" t="str">
        <f t="shared" si="3"/>
        <v/>
      </c>
      <c r="AP32" s="67" t="str">
        <f t="shared" si="3"/>
        <v/>
      </c>
      <c r="AQ32" s="67" t="str">
        <f t="shared" si="3"/>
        <v/>
      </c>
      <c r="AR32" s="67" t="str">
        <f t="shared" si="3"/>
        <v/>
      </c>
      <c r="AS32" s="67" t="str">
        <f t="shared" si="3"/>
        <v/>
      </c>
      <c r="AT32" s="67" t="str">
        <f t="shared" si="3"/>
        <v/>
      </c>
      <c r="AU32" s="67" t="str">
        <f t="shared" si="3"/>
        <v/>
      </c>
      <c r="AV32" s="67" t="str">
        <f t="shared" si="3"/>
        <v/>
      </c>
      <c r="AW32" s="67" t="str">
        <f t="shared" si="3"/>
        <v/>
      </c>
      <c r="AX32" s="67" t="str">
        <f t="shared" si="4"/>
        <v/>
      </c>
      <c r="AY32" s="67" t="str">
        <f t="shared" si="4"/>
        <v/>
      </c>
      <c r="AZ32" s="67" t="str">
        <f t="shared" si="4"/>
        <v/>
      </c>
      <c r="BA32" s="67" t="str">
        <f t="shared" si="4"/>
        <v/>
      </c>
      <c r="BB32" s="67" t="str">
        <f t="shared" si="4"/>
        <v/>
      </c>
      <c r="BC32" s="67" t="str">
        <f t="shared" si="4"/>
        <v/>
      </c>
      <c r="BD32" s="67" t="str">
        <f t="shared" si="4"/>
        <v/>
      </c>
      <c r="BE32" s="67" t="str">
        <f t="shared" si="4"/>
        <v/>
      </c>
      <c r="BF32" s="67" t="str">
        <f t="shared" si="4"/>
        <v/>
      </c>
      <c r="BG32" s="67" t="str">
        <f t="shared" si="5"/>
        <v/>
      </c>
      <c r="BH32" s="67" t="str">
        <f t="shared" si="5"/>
        <v/>
      </c>
      <c r="BI32" s="67" t="str">
        <f t="shared" si="5"/>
        <v/>
      </c>
      <c r="BJ32" s="67" t="str">
        <f t="shared" si="5"/>
        <v/>
      </c>
      <c r="BK32" s="67" t="str">
        <f t="shared" si="5"/>
        <v/>
      </c>
    </row>
    <row r="33" spans="1:63" x14ac:dyDescent="0.3">
      <c r="A33" s="85">
        <v>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115"/>
      <c r="AG33" s="115"/>
      <c r="AH33" s="67" t="str">
        <f t="shared" si="3"/>
        <v/>
      </c>
      <c r="AI33" s="67" t="str">
        <f t="shared" si="3"/>
        <v/>
      </c>
      <c r="AJ33" s="67" t="str">
        <f t="shared" si="3"/>
        <v/>
      </c>
      <c r="AK33" s="67" t="str">
        <f t="shared" si="3"/>
        <v/>
      </c>
      <c r="AL33" s="67" t="str">
        <f t="shared" si="3"/>
        <v/>
      </c>
      <c r="AM33" s="67" t="str">
        <f t="shared" si="3"/>
        <v/>
      </c>
      <c r="AN33" s="67" t="str">
        <f t="shared" si="3"/>
        <v/>
      </c>
      <c r="AO33" s="67" t="str">
        <f t="shared" si="3"/>
        <v/>
      </c>
      <c r="AP33" s="67" t="str">
        <f t="shared" si="3"/>
        <v/>
      </c>
      <c r="AQ33" s="67" t="str">
        <f t="shared" si="3"/>
        <v/>
      </c>
      <c r="AR33" s="67" t="str">
        <f t="shared" si="3"/>
        <v/>
      </c>
      <c r="AS33" s="67" t="str">
        <f t="shared" si="3"/>
        <v/>
      </c>
      <c r="AT33" s="67" t="str">
        <f t="shared" si="3"/>
        <v/>
      </c>
      <c r="AU33" s="67" t="str">
        <f t="shared" si="3"/>
        <v/>
      </c>
      <c r="AV33" s="67" t="str">
        <f t="shared" si="3"/>
        <v/>
      </c>
      <c r="AW33" s="67" t="str">
        <f t="shared" si="3"/>
        <v/>
      </c>
      <c r="AX33" s="67" t="str">
        <f t="shared" si="4"/>
        <v/>
      </c>
      <c r="AY33" s="67" t="str">
        <f t="shared" si="4"/>
        <v/>
      </c>
      <c r="AZ33" s="67" t="str">
        <f t="shared" si="4"/>
        <v/>
      </c>
      <c r="BA33" s="67" t="str">
        <f t="shared" si="4"/>
        <v/>
      </c>
      <c r="BB33" s="67" t="str">
        <f t="shared" si="4"/>
        <v/>
      </c>
      <c r="BC33" s="67" t="str">
        <f t="shared" si="4"/>
        <v/>
      </c>
      <c r="BD33" s="67" t="str">
        <f t="shared" si="4"/>
        <v/>
      </c>
      <c r="BE33" s="67" t="str">
        <f t="shared" si="4"/>
        <v/>
      </c>
      <c r="BF33" s="67" t="str">
        <f t="shared" si="4"/>
        <v/>
      </c>
      <c r="BG33" s="67" t="str">
        <f t="shared" si="5"/>
        <v/>
      </c>
      <c r="BH33" s="67" t="str">
        <f t="shared" si="5"/>
        <v/>
      </c>
      <c r="BI33" s="67" t="str">
        <f t="shared" si="5"/>
        <v/>
      </c>
      <c r="BJ33" s="67" t="str">
        <f t="shared" si="5"/>
        <v/>
      </c>
      <c r="BK33" s="67" t="str">
        <f t="shared" si="5"/>
        <v/>
      </c>
    </row>
    <row r="34" spans="1:63" x14ac:dyDescent="0.3">
      <c r="A34" s="85">
        <v>32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115"/>
      <c r="AG34" s="115"/>
      <c r="AH34" s="67" t="str">
        <f t="shared" ref="AH34:AW37" si="6">IF(B34&gt;0,LN(B34),"")</f>
        <v/>
      </c>
      <c r="AI34" s="67" t="str">
        <f t="shared" si="6"/>
        <v/>
      </c>
      <c r="AJ34" s="67" t="str">
        <f t="shared" si="6"/>
        <v/>
      </c>
      <c r="AK34" s="67" t="str">
        <f t="shared" si="6"/>
        <v/>
      </c>
      <c r="AL34" s="67" t="str">
        <f t="shared" si="6"/>
        <v/>
      </c>
      <c r="AM34" s="67" t="str">
        <f t="shared" si="6"/>
        <v/>
      </c>
      <c r="AN34" s="67" t="str">
        <f t="shared" si="6"/>
        <v/>
      </c>
      <c r="AO34" s="67" t="str">
        <f t="shared" si="6"/>
        <v/>
      </c>
      <c r="AP34" s="67" t="str">
        <f t="shared" si="6"/>
        <v/>
      </c>
      <c r="AQ34" s="67" t="str">
        <f t="shared" si="6"/>
        <v/>
      </c>
      <c r="AR34" s="67" t="str">
        <f t="shared" si="6"/>
        <v/>
      </c>
      <c r="AS34" s="67" t="str">
        <f t="shared" si="6"/>
        <v/>
      </c>
      <c r="AT34" s="67" t="str">
        <f t="shared" si="6"/>
        <v/>
      </c>
      <c r="AU34" s="67" t="str">
        <f t="shared" si="6"/>
        <v/>
      </c>
      <c r="AV34" s="67" t="str">
        <f t="shared" si="6"/>
        <v/>
      </c>
      <c r="AW34" s="67" t="str">
        <f t="shared" si="6"/>
        <v/>
      </c>
      <c r="AX34" s="67" t="str">
        <f t="shared" si="4"/>
        <v/>
      </c>
      <c r="AY34" s="67" t="str">
        <f t="shared" si="4"/>
        <v/>
      </c>
      <c r="AZ34" s="67" t="str">
        <f t="shared" si="4"/>
        <v/>
      </c>
      <c r="BA34" s="67" t="str">
        <f t="shared" si="4"/>
        <v/>
      </c>
      <c r="BB34" s="67" t="str">
        <f t="shared" si="4"/>
        <v/>
      </c>
      <c r="BC34" s="67" t="str">
        <f t="shared" si="4"/>
        <v/>
      </c>
      <c r="BD34" s="67" t="str">
        <f t="shared" si="4"/>
        <v/>
      </c>
      <c r="BE34" s="67" t="str">
        <f t="shared" si="4"/>
        <v/>
      </c>
      <c r="BF34" s="67" t="str">
        <f t="shared" si="4"/>
        <v/>
      </c>
      <c r="BG34" s="67" t="str">
        <f t="shared" si="5"/>
        <v/>
      </c>
      <c r="BH34" s="67" t="str">
        <f t="shared" si="5"/>
        <v/>
      </c>
      <c r="BI34" s="67" t="str">
        <f t="shared" si="5"/>
        <v/>
      </c>
      <c r="BJ34" s="67" t="str">
        <f t="shared" si="5"/>
        <v/>
      </c>
      <c r="BK34" s="67" t="str">
        <f t="shared" si="5"/>
        <v/>
      </c>
    </row>
    <row r="35" spans="1:63" x14ac:dyDescent="0.3">
      <c r="A35" s="85">
        <v>33</v>
      </c>
      <c r="B35" s="70"/>
      <c r="C35" s="70"/>
      <c r="D35" s="70"/>
      <c r="E35" s="70"/>
      <c r="F35" s="70"/>
      <c r="G35" s="70"/>
      <c r="H35" s="70"/>
      <c r="I35" s="70"/>
      <c r="J35" s="7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115"/>
      <c r="AG35" s="115"/>
      <c r="AH35" s="67" t="str">
        <f t="shared" si="6"/>
        <v/>
      </c>
      <c r="AI35" s="67" t="str">
        <f t="shared" si="6"/>
        <v/>
      </c>
      <c r="AJ35" s="67" t="str">
        <f t="shared" si="6"/>
        <v/>
      </c>
      <c r="AK35" s="67" t="str">
        <f t="shared" si="6"/>
        <v/>
      </c>
      <c r="AL35" s="67" t="str">
        <f t="shared" si="6"/>
        <v/>
      </c>
      <c r="AM35" s="67" t="str">
        <f t="shared" si="6"/>
        <v/>
      </c>
      <c r="AN35" s="67" t="str">
        <f t="shared" si="6"/>
        <v/>
      </c>
      <c r="AO35" s="67" t="str">
        <f t="shared" si="6"/>
        <v/>
      </c>
      <c r="AP35" s="67" t="str">
        <f t="shared" si="6"/>
        <v/>
      </c>
      <c r="AQ35" s="67" t="str">
        <f t="shared" si="6"/>
        <v/>
      </c>
      <c r="AR35" s="67" t="str">
        <f t="shared" si="6"/>
        <v/>
      </c>
      <c r="AS35" s="67" t="str">
        <f t="shared" si="6"/>
        <v/>
      </c>
      <c r="AT35" s="67" t="str">
        <f t="shared" si="6"/>
        <v/>
      </c>
      <c r="AU35" s="67" t="str">
        <f t="shared" si="6"/>
        <v/>
      </c>
      <c r="AV35" s="67" t="str">
        <f t="shared" si="6"/>
        <v/>
      </c>
      <c r="AW35" s="67" t="str">
        <f t="shared" si="6"/>
        <v/>
      </c>
      <c r="AX35" s="67" t="str">
        <f t="shared" si="4"/>
        <v/>
      </c>
      <c r="AY35" s="67" t="str">
        <f t="shared" si="4"/>
        <v/>
      </c>
      <c r="AZ35" s="67" t="str">
        <f t="shared" si="4"/>
        <v/>
      </c>
      <c r="BA35" s="67" t="str">
        <f t="shared" si="4"/>
        <v/>
      </c>
      <c r="BB35" s="67" t="str">
        <f t="shared" si="4"/>
        <v/>
      </c>
      <c r="BC35" s="67" t="str">
        <f t="shared" si="4"/>
        <v/>
      </c>
      <c r="BD35" s="67" t="str">
        <f t="shared" si="4"/>
        <v/>
      </c>
      <c r="BE35" s="67" t="str">
        <f t="shared" si="4"/>
        <v/>
      </c>
      <c r="BF35" s="67" t="str">
        <f t="shared" si="4"/>
        <v/>
      </c>
      <c r="BG35" s="67" t="str">
        <f t="shared" si="5"/>
        <v/>
      </c>
      <c r="BH35" s="67" t="str">
        <f t="shared" si="5"/>
        <v/>
      </c>
      <c r="BI35" s="67" t="str">
        <f t="shared" si="5"/>
        <v/>
      </c>
      <c r="BJ35" s="67" t="str">
        <f t="shared" si="5"/>
        <v/>
      </c>
      <c r="BK35" s="67" t="str">
        <f t="shared" si="5"/>
        <v/>
      </c>
    </row>
    <row r="36" spans="1:63" x14ac:dyDescent="0.3">
      <c r="A36" s="85">
        <v>34</v>
      </c>
      <c r="B36" s="70"/>
      <c r="C36" s="70"/>
      <c r="D36" s="70"/>
      <c r="E36" s="70"/>
      <c r="F36" s="70"/>
      <c r="G36" s="70"/>
      <c r="H36" s="70"/>
      <c r="I36" s="70"/>
      <c r="J36" s="7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115"/>
      <c r="AG36" s="115"/>
      <c r="AH36" s="67" t="str">
        <f t="shared" si="6"/>
        <v/>
      </c>
      <c r="AI36" s="67" t="str">
        <f t="shared" si="6"/>
        <v/>
      </c>
      <c r="AJ36" s="67" t="str">
        <f t="shared" si="6"/>
        <v/>
      </c>
      <c r="AK36" s="67" t="str">
        <f t="shared" si="6"/>
        <v/>
      </c>
      <c r="AL36" s="67" t="str">
        <f t="shared" si="6"/>
        <v/>
      </c>
      <c r="AM36" s="67" t="str">
        <f t="shared" si="6"/>
        <v/>
      </c>
      <c r="AN36" s="67" t="str">
        <f t="shared" si="6"/>
        <v/>
      </c>
      <c r="AO36" s="67" t="str">
        <f t="shared" si="6"/>
        <v/>
      </c>
      <c r="AP36" s="67" t="str">
        <f t="shared" si="6"/>
        <v/>
      </c>
      <c r="AQ36" s="67" t="str">
        <f t="shared" si="6"/>
        <v/>
      </c>
      <c r="AR36" s="67" t="str">
        <f t="shared" si="6"/>
        <v/>
      </c>
      <c r="AS36" s="67" t="str">
        <f t="shared" si="6"/>
        <v/>
      </c>
      <c r="AT36" s="67" t="str">
        <f t="shared" si="6"/>
        <v/>
      </c>
      <c r="AU36" s="67" t="str">
        <f t="shared" si="6"/>
        <v/>
      </c>
      <c r="AV36" s="67" t="str">
        <f t="shared" si="6"/>
        <v/>
      </c>
      <c r="AW36" s="67" t="str">
        <f t="shared" si="6"/>
        <v/>
      </c>
      <c r="AX36" s="67" t="str">
        <f t="shared" si="4"/>
        <v/>
      </c>
      <c r="AY36" s="67" t="str">
        <f t="shared" si="4"/>
        <v/>
      </c>
      <c r="AZ36" s="67" t="str">
        <f t="shared" si="4"/>
        <v/>
      </c>
      <c r="BA36" s="67" t="str">
        <f t="shared" si="4"/>
        <v/>
      </c>
      <c r="BB36" s="67" t="str">
        <f t="shared" si="4"/>
        <v/>
      </c>
      <c r="BC36" s="67" t="str">
        <f t="shared" si="4"/>
        <v/>
      </c>
      <c r="BD36" s="67" t="str">
        <f t="shared" si="4"/>
        <v/>
      </c>
      <c r="BE36" s="67" t="str">
        <f t="shared" si="4"/>
        <v/>
      </c>
      <c r="BF36" s="67" t="str">
        <f t="shared" si="4"/>
        <v/>
      </c>
      <c r="BG36" s="67" t="str">
        <f t="shared" si="5"/>
        <v/>
      </c>
      <c r="BH36" s="67" t="str">
        <f t="shared" si="5"/>
        <v/>
      </c>
      <c r="BI36" s="67" t="str">
        <f t="shared" si="5"/>
        <v/>
      </c>
      <c r="BJ36" s="67" t="str">
        <f t="shared" si="5"/>
        <v/>
      </c>
      <c r="BK36" s="67" t="str">
        <f t="shared" si="5"/>
        <v/>
      </c>
    </row>
    <row r="37" spans="1:63" x14ac:dyDescent="0.3">
      <c r="A37" s="85">
        <v>35</v>
      </c>
      <c r="B37" s="70"/>
      <c r="C37" s="70"/>
      <c r="D37" s="70"/>
      <c r="E37" s="70"/>
      <c r="F37" s="70"/>
      <c r="G37" s="70"/>
      <c r="H37" s="70"/>
      <c r="I37" s="70"/>
      <c r="J37" s="7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115"/>
      <c r="AG37" s="115"/>
      <c r="AH37" s="67" t="str">
        <f t="shared" si="6"/>
        <v/>
      </c>
      <c r="AI37" s="67" t="str">
        <f t="shared" si="6"/>
        <v/>
      </c>
      <c r="AJ37" s="67" t="str">
        <f t="shared" si="6"/>
        <v/>
      </c>
      <c r="AK37" s="67" t="str">
        <f t="shared" si="6"/>
        <v/>
      </c>
      <c r="AL37" s="67" t="str">
        <f t="shared" si="6"/>
        <v/>
      </c>
      <c r="AM37" s="67" t="str">
        <f t="shared" si="6"/>
        <v/>
      </c>
      <c r="AN37" s="67" t="str">
        <f t="shared" si="6"/>
        <v/>
      </c>
      <c r="AO37" s="67" t="str">
        <f t="shared" si="6"/>
        <v/>
      </c>
      <c r="AP37" s="67" t="str">
        <f t="shared" si="6"/>
        <v/>
      </c>
      <c r="AQ37" s="67" t="str">
        <f t="shared" si="6"/>
        <v/>
      </c>
      <c r="AR37" s="67" t="str">
        <f t="shared" si="6"/>
        <v/>
      </c>
      <c r="AS37" s="67" t="str">
        <f t="shared" si="6"/>
        <v/>
      </c>
      <c r="AT37" s="67" t="str">
        <f t="shared" si="6"/>
        <v/>
      </c>
      <c r="AU37" s="67" t="str">
        <f t="shared" si="6"/>
        <v/>
      </c>
      <c r="AV37" s="67" t="str">
        <f t="shared" si="6"/>
        <v/>
      </c>
      <c r="AW37" s="67" t="str">
        <f t="shared" si="6"/>
        <v/>
      </c>
      <c r="AX37" s="67" t="str">
        <f t="shared" si="4"/>
        <v/>
      </c>
      <c r="AY37" s="67" t="str">
        <f t="shared" si="4"/>
        <v/>
      </c>
      <c r="AZ37" s="67" t="str">
        <f t="shared" si="4"/>
        <v/>
      </c>
      <c r="BA37" s="67" t="str">
        <f t="shared" si="4"/>
        <v/>
      </c>
      <c r="BB37" s="67" t="str">
        <f t="shared" si="4"/>
        <v/>
      </c>
      <c r="BC37" s="67" t="str">
        <f t="shared" si="4"/>
        <v/>
      </c>
      <c r="BD37" s="67" t="str">
        <f t="shared" si="4"/>
        <v/>
      </c>
      <c r="BE37" s="67" t="str">
        <f t="shared" si="4"/>
        <v/>
      </c>
      <c r="BF37" s="67" t="str">
        <f t="shared" si="4"/>
        <v/>
      </c>
      <c r="BG37" s="67" t="str">
        <f t="shared" si="5"/>
        <v/>
      </c>
      <c r="BH37" s="67" t="str">
        <f t="shared" si="5"/>
        <v/>
      </c>
      <c r="BI37" s="67" t="str">
        <f t="shared" si="5"/>
        <v/>
      </c>
      <c r="BJ37" s="67" t="str">
        <f t="shared" si="5"/>
        <v/>
      </c>
      <c r="BK37" s="67" t="str">
        <f t="shared" si="5"/>
        <v/>
      </c>
    </row>
    <row r="38" spans="1:63" x14ac:dyDescent="0.3">
      <c r="A38" s="107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63" x14ac:dyDescent="0.3">
      <c r="A39" s="112" t="s">
        <v>44</v>
      </c>
      <c r="B39" s="113"/>
      <c r="C39" s="113"/>
      <c r="D39" s="113"/>
      <c r="E39" s="114"/>
      <c r="F39" s="56"/>
      <c r="G39" s="56"/>
      <c r="H39" s="56"/>
      <c r="I39" s="56"/>
      <c r="J39" s="56"/>
      <c r="K39" s="56"/>
      <c r="L39" s="56"/>
    </row>
    <row r="40" spans="1:63" x14ac:dyDescent="0.3">
      <c r="A40" s="109" t="s">
        <v>45</v>
      </c>
      <c r="B40" s="110" t="s">
        <v>41</v>
      </c>
      <c r="C40" s="110" t="s">
        <v>42</v>
      </c>
    </row>
    <row r="41" spans="1:63" x14ac:dyDescent="0.3">
      <c r="A41" s="30" t="s">
        <v>46</v>
      </c>
      <c r="B41" s="99">
        <f>COUNT(B3:AE37)</f>
        <v>6</v>
      </c>
      <c r="C41" s="99">
        <f>COUNT(AH3:BK37)</f>
        <v>6</v>
      </c>
    </row>
    <row r="42" spans="1:63" x14ac:dyDescent="0.3">
      <c r="A42" s="30" t="s">
        <v>47</v>
      </c>
      <c r="B42" s="104">
        <f>KURT(B3:AE37)</f>
        <v>-2.2899941436576876</v>
      </c>
      <c r="C42" s="104">
        <f>KURT(AH3:BK37)</f>
        <v>-2.6354242016459386</v>
      </c>
      <c r="G42" s="106" t="s">
        <v>48</v>
      </c>
    </row>
    <row r="43" spans="1:63" x14ac:dyDescent="0.3">
      <c r="A43" s="30" t="s">
        <v>49</v>
      </c>
      <c r="B43" s="99">
        <f>SQRT(24*B41*(B41^2-1)/((B41-2)*(B41+3)*(B41-3)*(B41+5)))</f>
        <v>2.059714602177749</v>
      </c>
      <c r="C43" s="99">
        <f>SQRT(24*C41*(C41^2-1)/((C41-2)*(C41+3)*(C41-3)*(C41+5)))</f>
        <v>2.059714602177749</v>
      </c>
      <c r="G43" t="s">
        <v>50</v>
      </c>
    </row>
    <row r="44" spans="1:63" x14ac:dyDescent="0.3">
      <c r="A44" s="30" t="s">
        <v>51</v>
      </c>
      <c r="B44" s="99" t="str">
        <f>IF(ABS(B42/B43)&gt;NORMSINV(1-0.05/2),"non normal","normal")</f>
        <v>normal</v>
      </c>
      <c r="C44" s="99" t="str">
        <f>IF(ABS(C42/C43)&gt;NORMSINV(1-0.05/2),"non normal","normal")</f>
        <v>normal</v>
      </c>
    </row>
    <row r="45" spans="1:63" x14ac:dyDescent="0.3">
      <c r="A45" s="30" t="s">
        <v>52</v>
      </c>
      <c r="B45" s="100">
        <f>SKEW(B3:AE37)</f>
        <v>0.46659260507293421</v>
      </c>
      <c r="C45" s="100">
        <f>SKEW(AH3:BK37)</f>
        <v>0.27244979318326967</v>
      </c>
      <c r="G45" t="s">
        <v>53</v>
      </c>
    </row>
    <row r="46" spans="1:63" x14ac:dyDescent="0.3">
      <c r="A46" s="30" t="s">
        <v>54</v>
      </c>
      <c r="B46" s="99">
        <f>SQRT((6*B41*(B41-1))/((B41-2)*(B41+1)*(B41+3)))</f>
        <v>0.84515425472851657</v>
      </c>
      <c r="C46" s="99">
        <f>SQRT((6*C41*(C41-1))/((C41-2)*(C41+1)*(C41+3)))</f>
        <v>0.84515425472851657</v>
      </c>
      <c r="G46" s="129" t="s">
        <v>55</v>
      </c>
    </row>
    <row r="47" spans="1:63" x14ac:dyDescent="0.3">
      <c r="A47" s="30" t="s">
        <v>56</v>
      </c>
      <c r="B47" s="99" t="str">
        <f>IF(ABS(B45/B46)&gt;NORMSINV(1-0.05/2),"non normal","normal")</f>
        <v>normal</v>
      </c>
      <c r="C47" s="99" t="str">
        <f>IF(ABS(C45/C46)&gt;NORMSINV(1-0.05/2),"non normal","normal")</f>
        <v>normal</v>
      </c>
      <c r="G47" t="s">
        <v>57</v>
      </c>
    </row>
    <row r="48" spans="1:63" x14ac:dyDescent="0.3">
      <c r="A48" s="130" t="s">
        <v>58</v>
      </c>
      <c r="B48" s="131">
        <f>ABS(B45/B46)</f>
        <v>0.55207981556315389</v>
      </c>
      <c r="C48" s="131">
        <f>ABS(C45/C46)</f>
        <v>0.32236694267224264</v>
      </c>
      <c r="D48" s="56"/>
      <c r="E48" s="56"/>
      <c r="F48" s="56"/>
      <c r="G48" s="56"/>
      <c r="H48" s="56"/>
      <c r="I48" s="56"/>
      <c r="J48" s="56"/>
      <c r="K48" s="56"/>
      <c r="L48" s="56"/>
    </row>
    <row r="49" spans="1:12" x14ac:dyDescent="0.3">
      <c r="A49" s="107"/>
      <c r="B49" s="101" t="s">
        <v>59</v>
      </c>
      <c r="C49" s="101" t="s">
        <v>60</v>
      </c>
      <c r="D49" s="101" t="s">
        <v>61</v>
      </c>
      <c r="E49" s="56"/>
      <c r="F49" s="56"/>
      <c r="G49" s="56"/>
      <c r="H49" s="56"/>
      <c r="I49" s="56"/>
      <c r="J49" s="56"/>
      <c r="K49" s="56"/>
      <c r="L49" s="56"/>
    </row>
    <row r="50" spans="1:12" x14ac:dyDescent="0.3">
      <c r="A50" s="107"/>
      <c r="B50" s="102" t="str">
        <f>IF(AND(B44="normal", B47="normal"),"Normal", "Non Normal")</f>
        <v>Normal</v>
      </c>
      <c r="C50" s="102" t="str">
        <f>IF(AND(C44="normal", C47="normal"),"Normal", "Non Normal")</f>
        <v>Normal</v>
      </c>
      <c r="D50" s="134" t="str">
        <f>IF(AND(B50="Normal",C50="Normal"),IF(B48&lt;C48,"Normal","Lognormal"),IF(B50="normal","Normal",IF(C50="normal","Lognormal","Skewed")))</f>
        <v>Lognormal</v>
      </c>
      <c r="E50" s="56"/>
      <c r="F50" s="56"/>
      <c r="G50" s="56"/>
      <c r="H50" s="56"/>
      <c r="I50" s="56"/>
      <c r="J50" s="56"/>
      <c r="K50" s="56"/>
      <c r="L50" s="56"/>
    </row>
    <row r="51" spans="1:12" x14ac:dyDescent="0.3">
      <c r="A51" s="107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</row>
    <row r="52" spans="1:12" x14ac:dyDescent="0.3">
      <c r="A52" s="107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</row>
  </sheetData>
  <hyperlinks>
    <hyperlink ref="G42" r:id="rId1" xr:uid="{65207C47-15D5-47DA-B1D8-44286ADF244E}"/>
  </hyperlinks>
  <pageMargins left="0.7" right="0.7" top="0.75" bottom="0.75" header="0.3" footer="0.3"/>
  <pageSetup scale="6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>
      <selection activeCell="B2" sqref="B2:B5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103" t="s">
        <v>41</v>
      </c>
      <c r="C1" s="103" t="s">
        <v>41</v>
      </c>
      <c r="D1" s="103" t="s">
        <v>41</v>
      </c>
      <c r="E1" s="103" t="s">
        <v>41</v>
      </c>
      <c r="F1" s="103" t="s">
        <v>41</v>
      </c>
      <c r="G1" s="103" t="s">
        <v>41</v>
      </c>
      <c r="H1" s="103" t="s">
        <v>41</v>
      </c>
      <c r="I1" s="103" t="s">
        <v>41</v>
      </c>
      <c r="J1" s="103" t="s">
        <v>41</v>
      </c>
      <c r="K1" s="103" t="s">
        <v>41</v>
      </c>
      <c r="L1" s="103" t="s">
        <v>41</v>
      </c>
      <c r="M1" s="103" t="s">
        <v>41</v>
      </c>
      <c r="N1" s="103" t="s">
        <v>41</v>
      </c>
      <c r="O1" s="103" t="s">
        <v>41</v>
      </c>
      <c r="P1" s="103" t="s">
        <v>41</v>
      </c>
      <c r="Q1" s="103" t="s">
        <v>41</v>
      </c>
      <c r="R1" s="103" t="s">
        <v>41</v>
      </c>
      <c r="S1" s="103" t="s">
        <v>41</v>
      </c>
      <c r="U1" s="103" t="s">
        <v>42</v>
      </c>
      <c r="V1" s="103" t="s">
        <v>42</v>
      </c>
      <c r="W1" s="103" t="s">
        <v>42</v>
      </c>
      <c r="X1" s="103" t="s">
        <v>42</v>
      </c>
      <c r="Y1" s="103" t="s">
        <v>42</v>
      </c>
      <c r="Z1" s="103" t="s">
        <v>42</v>
      </c>
      <c r="AA1" s="103" t="s">
        <v>42</v>
      </c>
      <c r="AB1" s="103" t="s">
        <v>42</v>
      </c>
      <c r="AC1" s="103" t="s">
        <v>42</v>
      </c>
      <c r="AD1" s="103" t="s">
        <v>42</v>
      </c>
      <c r="AE1" s="103" t="s">
        <v>42</v>
      </c>
      <c r="AF1" s="103" t="s">
        <v>42</v>
      </c>
      <c r="AG1" s="103" t="s">
        <v>42</v>
      </c>
      <c r="AH1" s="103" t="s">
        <v>42</v>
      </c>
      <c r="AI1" s="103" t="s">
        <v>42</v>
      </c>
      <c r="AJ1" s="103" t="s">
        <v>42</v>
      </c>
      <c r="AK1" s="103" t="s">
        <v>42</v>
      </c>
      <c r="AL1" s="103" t="s">
        <v>42</v>
      </c>
    </row>
    <row r="2" spans="1:38" s="103" customFormat="1" ht="52.8" x14ac:dyDescent="0.3">
      <c r="A2" s="117" t="s">
        <v>43</v>
      </c>
      <c r="B2" s="118" t="s">
        <v>251</v>
      </c>
      <c r="C2" s="118" t="s">
        <v>63</v>
      </c>
      <c r="D2" s="118" t="s">
        <v>64</v>
      </c>
      <c r="E2" s="118" t="s">
        <v>65</v>
      </c>
      <c r="F2" s="118" t="s">
        <v>66</v>
      </c>
      <c r="G2" s="118" t="s">
        <v>67</v>
      </c>
      <c r="H2" s="118" t="s">
        <v>68</v>
      </c>
      <c r="I2" s="118" t="s">
        <v>69</v>
      </c>
      <c r="J2" s="118" t="s">
        <v>70</v>
      </c>
      <c r="K2" s="118" t="s">
        <v>71</v>
      </c>
      <c r="L2" s="118" t="s">
        <v>72</v>
      </c>
      <c r="M2" s="118" t="s">
        <v>73</v>
      </c>
      <c r="N2" s="118" t="s">
        <v>74</v>
      </c>
      <c r="O2" s="118" t="s">
        <v>75</v>
      </c>
      <c r="P2" s="118" t="s">
        <v>76</v>
      </c>
      <c r="Q2" s="118" t="s">
        <v>77</v>
      </c>
      <c r="R2" s="118" t="s">
        <v>78</v>
      </c>
      <c r="S2" s="118" t="s">
        <v>79</v>
      </c>
      <c r="T2" s="118"/>
      <c r="U2" s="118" t="s">
        <v>62</v>
      </c>
      <c r="V2" s="118" t="s">
        <v>63</v>
      </c>
      <c r="W2" s="118" t="s">
        <v>64</v>
      </c>
      <c r="X2" s="118" t="s">
        <v>65</v>
      </c>
      <c r="Y2" s="118" t="s">
        <v>66</v>
      </c>
      <c r="Z2" s="118" t="s">
        <v>67</v>
      </c>
      <c r="AA2" s="118" t="s">
        <v>68</v>
      </c>
      <c r="AB2" s="118" t="s">
        <v>69</v>
      </c>
      <c r="AC2" s="118" t="s">
        <v>70</v>
      </c>
      <c r="AD2" s="118" t="s">
        <v>71</v>
      </c>
      <c r="AE2" s="118" t="s">
        <v>72</v>
      </c>
      <c r="AF2" s="118" t="s">
        <v>73</v>
      </c>
      <c r="AG2" s="118" t="s">
        <v>74</v>
      </c>
      <c r="AH2" s="118" t="s">
        <v>75</v>
      </c>
      <c r="AI2" s="118" t="s">
        <v>76</v>
      </c>
      <c r="AJ2" s="118" t="s">
        <v>77</v>
      </c>
      <c r="AK2" s="118" t="s">
        <v>78</v>
      </c>
      <c r="AL2" s="118" t="s">
        <v>79</v>
      </c>
    </row>
    <row r="3" spans="1:38" x14ac:dyDescent="0.3">
      <c r="A3" s="85">
        <v>1</v>
      </c>
      <c r="B3" s="80">
        <v>9.1879350348027827E-6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119"/>
      <c r="U3" s="80">
        <f t="shared" ref="U3:AJ5" si="0">LN(B3)</f>
        <v>-11.597619343819495</v>
      </c>
      <c r="V3" s="80" t="e">
        <f t="shared" si="0"/>
        <v>#NUM!</v>
      </c>
      <c r="W3" s="80" t="e">
        <f t="shared" si="0"/>
        <v>#NUM!</v>
      </c>
      <c r="X3" s="80" t="e">
        <f t="shared" si="0"/>
        <v>#NUM!</v>
      </c>
      <c r="Y3" s="80" t="e">
        <f t="shared" si="0"/>
        <v>#NUM!</v>
      </c>
      <c r="Z3" s="80" t="e">
        <f t="shared" si="0"/>
        <v>#NUM!</v>
      </c>
      <c r="AA3" s="80" t="e">
        <f t="shared" si="0"/>
        <v>#NUM!</v>
      </c>
      <c r="AB3" s="80" t="e">
        <f t="shared" si="0"/>
        <v>#NUM!</v>
      </c>
      <c r="AC3" s="80" t="e">
        <f t="shared" si="0"/>
        <v>#NUM!</v>
      </c>
      <c r="AD3" s="80" t="e">
        <f t="shared" si="0"/>
        <v>#NUM!</v>
      </c>
      <c r="AE3" s="80" t="e">
        <f t="shared" si="0"/>
        <v>#NUM!</v>
      </c>
      <c r="AF3" s="80" t="e">
        <f t="shared" si="0"/>
        <v>#NUM!</v>
      </c>
      <c r="AG3" s="80" t="e">
        <f t="shared" si="0"/>
        <v>#NUM!</v>
      </c>
      <c r="AH3" s="80" t="e">
        <f t="shared" si="0"/>
        <v>#NUM!</v>
      </c>
      <c r="AI3" s="80" t="e">
        <f t="shared" si="0"/>
        <v>#NUM!</v>
      </c>
      <c r="AJ3" s="80" t="e">
        <f t="shared" si="0"/>
        <v>#NUM!</v>
      </c>
      <c r="AK3" s="80" t="e">
        <f t="shared" ref="AE3:AL5" si="1">LN(R3)</f>
        <v>#NUM!</v>
      </c>
      <c r="AL3" s="80" t="e">
        <f t="shared" si="1"/>
        <v>#NUM!</v>
      </c>
    </row>
    <row r="4" spans="1:38" x14ac:dyDescent="0.3">
      <c r="A4" s="85">
        <v>2</v>
      </c>
      <c r="B4" s="80">
        <v>9.1945477075588607E-6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119"/>
      <c r="U4" s="80">
        <f t="shared" si="0"/>
        <v>-11.596899890072796</v>
      </c>
      <c r="V4" s="80" t="e">
        <f t="shared" si="0"/>
        <v>#NUM!</v>
      </c>
      <c r="W4" s="80" t="e">
        <f t="shared" si="0"/>
        <v>#NUM!</v>
      </c>
      <c r="X4" s="80" t="e">
        <f t="shared" si="0"/>
        <v>#NUM!</v>
      </c>
      <c r="Y4" s="80" t="e">
        <f t="shared" si="0"/>
        <v>#NUM!</v>
      </c>
      <c r="Z4" s="80" t="e">
        <f t="shared" si="0"/>
        <v>#NUM!</v>
      </c>
      <c r="AA4" s="80" t="e">
        <f t="shared" si="0"/>
        <v>#NUM!</v>
      </c>
      <c r="AB4" s="80" t="e">
        <f t="shared" si="0"/>
        <v>#NUM!</v>
      </c>
      <c r="AC4" s="80" t="e">
        <f t="shared" si="0"/>
        <v>#NUM!</v>
      </c>
      <c r="AD4" s="80" t="e">
        <f t="shared" si="0"/>
        <v>#NUM!</v>
      </c>
      <c r="AE4" s="80" t="e">
        <f t="shared" si="1"/>
        <v>#NUM!</v>
      </c>
      <c r="AF4" s="80" t="e">
        <f t="shared" si="1"/>
        <v>#NUM!</v>
      </c>
      <c r="AG4" s="80" t="e">
        <f t="shared" si="1"/>
        <v>#NUM!</v>
      </c>
      <c r="AH4" s="80" t="e">
        <f t="shared" si="1"/>
        <v>#NUM!</v>
      </c>
      <c r="AI4" s="80" t="e">
        <f t="shared" si="1"/>
        <v>#NUM!</v>
      </c>
      <c r="AJ4" s="80" t="e">
        <f t="shared" si="1"/>
        <v>#NUM!</v>
      </c>
      <c r="AK4" s="80" t="e">
        <f t="shared" si="1"/>
        <v>#NUM!</v>
      </c>
      <c r="AL4" s="80" t="e">
        <f t="shared" si="1"/>
        <v>#NUM!</v>
      </c>
    </row>
    <row r="5" spans="1:38" x14ac:dyDescent="0.3">
      <c r="A5" s="85">
        <v>3</v>
      </c>
      <c r="B5" s="80">
        <v>8.5382830626450112E-6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119"/>
      <c r="U5" s="80">
        <f t="shared" si="0"/>
        <v>-11.670950616905046</v>
      </c>
      <c r="V5" s="80" t="e">
        <f t="shared" si="0"/>
        <v>#NUM!</v>
      </c>
      <c r="W5" s="80" t="e">
        <f t="shared" si="0"/>
        <v>#NUM!</v>
      </c>
      <c r="X5" s="80" t="e">
        <f t="shared" si="0"/>
        <v>#NUM!</v>
      </c>
      <c r="Y5" s="80" t="e">
        <f t="shared" si="0"/>
        <v>#NUM!</v>
      </c>
      <c r="Z5" s="80" t="e">
        <f t="shared" si="0"/>
        <v>#NUM!</v>
      </c>
      <c r="AA5" s="80" t="e">
        <f t="shared" si="0"/>
        <v>#NUM!</v>
      </c>
      <c r="AB5" s="80" t="e">
        <f t="shared" si="0"/>
        <v>#NUM!</v>
      </c>
      <c r="AC5" s="80" t="e">
        <f t="shared" si="0"/>
        <v>#NUM!</v>
      </c>
      <c r="AD5" s="80" t="e">
        <f t="shared" si="0"/>
        <v>#NUM!</v>
      </c>
      <c r="AE5" s="80" t="e">
        <f t="shared" si="1"/>
        <v>#NUM!</v>
      </c>
      <c r="AF5" s="80" t="e">
        <f t="shared" si="1"/>
        <v>#NUM!</v>
      </c>
      <c r="AG5" s="80" t="e">
        <f t="shared" si="1"/>
        <v>#NUM!</v>
      </c>
      <c r="AH5" s="80" t="e">
        <f t="shared" si="1"/>
        <v>#NUM!</v>
      </c>
      <c r="AI5" s="80" t="e">
        <f t="shared" si="1"/>
        <v>#NUM!</v>
      </c>
      <c r="AJ5" s="80" t="e">
        <f t="shared" si="1"/>
        <v>#NUM!</v>
      </c>
      <c r="AK5" s="80" t="e">
        <f t="shared" si="1"/>
        <v>#NUM!</v>
      </c>
      <c r="AL5" s="80" t="e">
        <f t="shared" si="1"/>
        <v>#NUM!</v>
      </c>
    </row>
    <row r="6" spans="1:38" x14ac:dyDescent="0.3">
      <c r="A6" s="120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</row>
    <row r="7" spans="1:38" x14ac:dyDescent="0.3">
      <c r="A7" s="121" t="s">
        <v>80</v>
      </c>
      <c r="B7" s="116">
        <f t="shared" ref="B7:Q7" si="2">AVERAGE(B3:B5)</f>
        <v>8.9735886016688854E-6</v>
      </c>
      <c r="C7" s="116" t="e">
        <f t="shared" si="2"/>
        <v>#DIV/0!</v>
      </c>
      <c r="D7" s="116" t="e">
        <f t="shared" si="2"/>
        <v>#DIV/0!</v>
      </c>
      <c r="E7" s="116" t="e">
        <f t="shared" si="2"/>
        <v>#DIV/0!</v>
      </c>
      <c r="F7" s="116" t="e">
        <f t="shared" si="2"/>
        <v>#DIV/0!</v>
      </c>
      <c r="G7" s="116" t="e">
        <f t="shared" si="2"/>
        <v>#DIV/0!</v>
      </c>
      <c r="H7" s="116" t="e">
        <f t="shared" si="2"/>
        <v>#DIV/0!</v>
      </c>
      <c r="I7" s="116" t="e">
        <f t="shared" si="2"/>
        <v>#DIV/0!</v>
      </c>
      <c r="J7" s="116" t="e">
        <f t="shared" si="2"/>
        <v>#DIV/0!</v>
      </c>
      <c r="K7" s="116" t="e">
        <f t="shared" si="2"/>
        <v>#DIV/0!</v>
      </c>
      <c r="L7" s="116" t="e">
        <f>AVERAGE(L3:L5)</f>
        <v>#DIV/0!</v>
      </c>
      <c r="M7" s="116" t="e">
        <f t="shared" si="2"/>
        <v>#DIV/0!</v>
      </c>
      <c r="N7" s="116" t="e">
        <f t="shared" si="2"/>
        <v>#DIV/0!</v>
      </c>
      <c r="O7" s="116" t="e">
        <f t="shared" si="2"/>
        <v>#DIV/0!</v>
      </c>
      <c r="P7" s="116" t="e">
        <f t="shared" si="2"/>
        <v>#DIV/0!</v>
      </c>
      <c r="Q7" s="116" t="e">
        <f t="shared" si="2"/>
        <v>#DIV/0!</v>
      </c>
      <c r="R7" s="116" t="e">
        <f>AVERAGE(R3:R5)</f>
        <v>#DIV/0!</v>
      </c>
      <c r="S7" s="116" t="e">
        <f>AVERAGE(S3:S5)</f>
        <v>#DIV/0!</v>
      </c>
      <c r="T7" s="122"/>
      <c r="U7" s="116">
        <f t="shared" ref="U7:AK7" si="3">AVERAGE(U3:U5)</f>
        <v>-11.621823283599113</v>
      </c>
      <c r="V7" s="116" t="e">
        <f t="shared" si="3"/>
        <v>#NUM!</v>
      </c>
      <c r="W7" s="116" t="e">
        <f t="shared" si="3"/>
        <v>#NUM!</v>
      </c>
      <c r="X7" s="116" t="e">
        <f t="shared" si="3"/>
        <v>#NUM!</v>
      </c>
      <c r="Y7" s="116" t="e">
        <f t="shared" si="3"/>
        <v>#NUM!</v>
      </c>
      <c r="Z7" s="116" t="e">
        <f t="shared" si="3"/>
        <v>#NUM!</v>
      </c>
      <c r="AA7" s="116" t="e">
        <f t="shared" si="3"/>
        <v>#NUM!</v>
      </c>
      <c r="AB7" s="116" t="e">
        <f t="shared" si="3"/>
        <v>#NUM!</v>
      </c>
      <c r="AC7" s="116" t="e">
        <f t="shared" si="3"/>
        <v>#NUM!</v>
      </c>
      <c r="AD7" s="116" t="e">
        <f t="shared" si="3"/>
        <v>#NUM!</v>
      </c>
      <c r="AE7" s="116" t="e">
        <f t="shared" si="3"/>
        <v>#NUM!</v>
      </c>
      <c r="AF7" s="116" t="e">
        <f t="shared" si="3"/>
        <v>#NUM!</v>
      </c>
      <c r="AG7" s="116" t="e">
        <f t="shared" si="3"/>
        <v>#NUM!</v>
      </c>
      <c r="AH7" s="116" t="e">
        <f t="shared" si="3"/>
        <v>#NUM!</v>
      </c>
      <c r="AI7" s="116" t="e">
        <f t="shared" si="3"/>
        <v>#NUM!</v>
      </c>
      <c r="AJ7" s="116" t="e">
        <f t="shared" si="3"/>
        <v>#NUM!</v>
      </c>
      <c r="AK7" s="116" t="e">
        <f t="shared" si="3"/>
        <v>#NUM!</v>
      </c>
      <c r="AL7" s="116" t="e">
        <f>AVERAGE(AL3:AL5)</f>
        <v>#NUM!</v>
      </c>
    </row>
    <row r="8" spans="1:38" x14ac:dyDescent="0.3">
      <c r="A8" s="121" t="s">
        <v>81</v>
      </c>
      <c r="B8" s="116">
        <f t="shared" ref="B8:Q8" si="4">STDEV(B3:B5)</f>
        <v>3.7700015396401849E-7</v>
      </c>
      <c r="C8" s="116" t="e">
        <f t="shared" si="4"/>
        <v>#DIV/0!</v>
      </c>
      <c r="D8" s="116" t="e">
        <f t="shared" si="4"/>
        <v>#DIV/0!</v>
      </c>
      <c r="E8" s="116" t="e">
        <f t="shared" si="4"/>
        <v>#DIV/0!</v>
      </c>
      <c r="F8" s="116" t="e">
        <f t="shared" si="4"/>
        <v>#DIV/0!</v>
      </c>
      <c r="G8" s="116" t="e">
        <f t="shared" si="4"/>
        <v>#DIV/0!</v>
      </c>
      <c r="H8" s="116" t="e">
        <f t="shared" si="4"/>
        <v>#DIV/0!</v>
      </c>
      <c r="I8" s="116" t="e">
        <f t="shared" si="4"/>
        <v>#DIV/0!</v>
      </c>
      <c r="J8" s="116" t="e">
        <f t="shared" si="4"/>
        <v>#DIV/0!</v>
      </c>
      <c r="K8" s="116" t="e">
        <f t="shared" si="4"/>
        <v>#DIV/0!</v>
      </c>
      <c r="L8" s="116" t="e">
        <f>STDEV(L3:L5)</f>
        <v>#DIV/0!</v>
      </c>
      <c r="M8" s="116" t="e">
        <f t="shared" si="4"/>
        <v>#DIV/0!</v>
      </c>
      <c r="N8" s="116" t="e">
        <f t="shared" si="4"/>
        <v>#DIV/0!</v>
      </c>
      <c r="O8" s="116" t="e">
        <f t="shared" si="4"/>
        <v>#DIV/0!</v>
      </c>
      <c r="P8" s="116" t="e">
        <f t="shared" si="4"/>
        <v>#DIV/0!</v>
      </c>
      <c r="Q8" s="116" t="e">
        <f t="shared" si="4"/>
        <v>#DIV/0!</v>
      </c>
      <c r="R8" s="116" t="e">
        <f>STDEV(R3:R5)</f>
        <v>#DIV/0!</v>
      </c>
      <c r="S8" s="116" t="e">
        <f>STDEV(S3:S5)</f>
        <v>#DIV/0!</v>
      </c>
      <c r="T8" s="122"/>
      <c r="U8" s="116">
        <f t="shared" ref="U8:AK8" si="5">STDEV(U3:U5)</f>
        <v>4.2547039400381265E-2</v>
      </c>
      <c r="V8" s="116" t="e">
        <f t="shared" si="5"/>
        <v>#NUM!</v>
      </c>
      <c r="W8" s="116" t="e">
        <f t="shared" si="5"/>
        <v>#NUM!</v>
      </c>
      <c r="X8" s="116" t="e">
        <f t="shared" si="5"/>
        <v>#NUM!</v>
      </c>
      <c r="Y8" s="116" t="e">
        <f t="shared" si="5"/>
        <v>#NUM!</v>
      </c>
      <c r="Z8" s="116" t="e">
        <f t="shared" si="5"/>
        <v>#NUM!</v>
      </c>
      <c r="AA8" s="116" t="e">
        <f t="shared" si="5"/>
        <v>#NUM!</v>
      </c>
      <c r="AB8" s="116" t="e">
        <f t="shared" si="5"/>
        <v>#NUM!</v>
      </c>
      <c r="AC8" s="116" t="e">
        <f t="shared" si="5"/>
        <v>#NUM!</v>
      </c>
      <c r="AD8" s="116" t="e">
        <f t="shared" si="5"/>
        <v>#NUM!</v>
      </c>
      <c r="AE8" s="116" t="e">
        <f t="shared" si="5"/>
        <v>#NUM!</v>
      </c>
      <c r="AF8" s="116" t="e">
        <f t="shared" si="5"/>
        <v>#NUM!</v>
      </c>
      <c r="AG8" s="116" t="e">
        <f t="shared" si="5"/>
        <v>#NUM!</v>
      </c>
      <c r="AH8" s="116" t="e">
        <f t="shared" si="5"/>
        <v>#NUM!</v>
      </c>
      <c r="AI8" s="116" t="e">
        <f t="shared" si="5"/>
        <v>#NUM!</v>
      </c>
      <c r="AJ8" s="116" t="e">
        <f t="shared" si="5"/>
        <v>#NUM!</v>
      </c>
      <c r="AK8" s="116" t="e">
        <f t="shared" si="5"/>
        <v>#NUM!</v>
      </c>
      <c r="AL8" s="116" t="e">
        <f>STDEV(AL3:AL5)</f>
        <v>#NUM!</v>
      </c>
    </row>
    <row r="9" spans="1:38" x14ac:dyDescent="0.3">
      <c r="A9" s="120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</row>
    <row r="10" spans="1:38" x14ac:dyDescent="0.3">
      <c r="A10" s="85">
        <v>1</v>
      </c>
      <c r="B10" s="80">
        <f>(B3-B$7)^4</f>
        <v>2.1108872846389069E-27</v>
      </c>
      <c r="C10" s="80" t="e">
        <f t="shared" ref="C10:S12" si="6">(C3-C$7)^4</f>
        <v>#DIV/0!</v>
      </c>
      <c r="D10" s="80" t="e">
        <f t="shared" si="6"/>
        <v>#DIV/0!</v>
      </c>
      <c r="E10" s="80" t="e">
        <f t="shared" si="6"/>
        <v>#DIV/0!</v>
      </c>
      <c r="F10" s="80" t="e">
        <f t="shared" si="6"/>
        <v>#DIV/0!</v>
      </c>
      <c r="G10" s="80" t="e">
        <f t="shared" si="6"/>
        <v>#DIV/0!</v>
      </c>
      <c r="H10" s="80" t="e">
        <f t="shared" si="6"/>
        <v>#DIV/0!</v>
      </c>
      <c r="I10" s="80" t="e">
        <f t="shared" si="6"/>
        <v>#DIV/0!</v>
      </c>
      <c r="J10" s="80" t="e">
        <f t="shared" si="6"/>
        <v>#DIV/0!</v>
      </c>
      <c r="K10" s="80" t="e">
        <f t="shared" si="6"/>
        <v>#DIV/0!</v>
      </c>
      <c r="L10" s="80" t="e">
        <f>(L3-L$7)^4</f>
        <v>#DIV/0!</v>
      </c>
      <c r="M10" s="80" t="e">
        <f t="shared" si="6"/>
        <v>#DIV/0!</v>
      </c>
      <c r="N10" s="80" t="e">
        <f t="shared" si="6"/>
        <v>#DIV/0!</v>
      </c>
      <c r="O10" s="80" t="e">
        <f t="shared" si="6"/>
        <v>#DIV/0!</v>
      </c>
      <c r="P10" s="80" t="e">
        <f t="shared" si="6"/>
        <v>#DIV/0!</v>
      </c>
      <c r="Q10" s="80" t="e">
        <f t="shared" si="6"/>
        <v>#DIV/0!</v>
      </c>
      <c r="R10" s="80" t="e">
        <f>(R3-R$7)^4</f>
        <v>#DIV/0!</v>
      </c>
      <c r="S10" s="80" t="e">
        <f t="shared" si="6"/>
        <v>#DIV/0!</v>
      </c>
      <c r="T10" s="119"/>
      <c r="U10" s="80">
        <f>(U3-U$7)^4</f>
        <v>3.4319761006467993E-7</v>
      </c>
      <c r="V10" s="80" t="e">
        <f t="shared" ref="V10:AL12" si="7">(V3-V$7)^4</f>
        <v>#NUM!</v>
      </c>
      <c r="W10" s="80" t="e">
        <f t="shared" si="7"/>
        <v>#NUM!</v>
      </c>
      <c r="X10" s="80" t="e">
        <f t="shared" si="7"/>
        <v>#NUM!</v>
      </c>
      <c r="Y10" s="80" t="e">
        <f t="shared" si="7"/>
        <v>#NUM!</v>
      </c>
      <c r="Z10" s="80" t="e">
        <f t="shared" si="7"/>
        <v>#NUM!</v>
      </c>
      <c r="AA10" s="80" t="e">
        <f t="shared" si="7"/>
        <v>#NUM!</v>
      </c>
      <c r="AB10" s="80" t="e">
        <f t="shared" si="7"/>
        <v>#NUM!</v>
      </c>
      <c r="AC10" s="80" t="e">
        <f t="shared" si="7"/>
        <v>#NUM!</v>
      </c>
      <c r="AD10" s="80" t="e">
        <f t="shared" si="7"/>
        <v>#NUM!</v>
      </c>
      <c r="AE10" s="80" t="e">
        <f t="shared" si="7"/>
        <v>#NUM!</v>
      </c>
      <c r="AF10" s="80" t="e">
        <f t="shared" si="7"/>
        <v>#NUM!</v>
      </c>
      <c r="AG10" s="80" t="e">
        <f t="shared" si="7"/>
        <v>#NUM!</v>
      </c>
      <c r="AH10" s="80" t="e">
        <f t="shared" si="7"/>
        <v>#NUM!</v>
      </c>
      <c r="AI10" s="80" t="e">
        <f t="shared" si="7"/>
        <v>#NUM!</v>
      </c>
      <c r="AJ10" s="80" t="e">
        <f t="shared" si="7"/>
        <v>#NUM!</v>
      </c>
      <c r="AK10" s="80" t="e">
        <f t="shared" si="7"/>
        <v>#NUM!</v>
      </c>
      <c r="AL10" s="80" t="e">
        <f t="shared" si="7"/>
        <v>#NUM!</v>
      </c>
    </row>
    <row r="11" spans="1:38" x14ac:dyDescent="0.3">
      <c r="A11" s="85">
        <v>2</v>
      </c>
      <c r="B11" s="80">
        <f>(B4-B$7)^4</f>
        <v>2.3836781496513446E-27</v>
      </c>
      <c r="C11" s="80" t="e">
        <f t="shared" si="6"/>
        <v>#DIV/0!</v>
      </c>
      <c r="D11" s="80" t="e">
        <f t="shared" si="6"/>
        <v>#DIV/0!</v>
      </c>
      <c r="E11" s="80" t="e">
        <f t="shared" si="6"/>
        <v>#DIV/0!</v>
      </c>
      <c r="F11" s="80" t="e">
        <f t="shared" si="6"/>
        <v>#DIV/0!</v>
      </c>
      <c r="G11" s="80" t="e">
        <f t="shared" si="6"/>
        <v>#DIV/0!</v>
      </c>
      <c r="H11" s="80" t="e">
        <f t="shared" si="6"/>
        <v>#DIV/0!</v>
      </c>
      <c r="I11" s="80" t="e">
        <f t="shared" si="6"/>
        <v>#DIV/0!</v>
      </c>
      <c r="J11" s="80" t="e">
        <f t="shared" si="6"/>
        <v>#DIV/0!</v>
      </c>
      <c r="K11" s="80" t="e">
        <f t="shared" si="6"/>
        <v>#DIV/0!</v>
      </c>
      <c r="L11" s="80" t="e">
        <f>(L4-L$7)^4</f>
        <v>#DIV/0!</v>
      </c>
      <c r="M11" s="80" t="e">
        <f t="shared" si="6"/>
        <v>#DIV/0!</v>
      </c>
      <c r="N11" s="80" t="e">
        <f t="shared" si="6"/>
        <v>#DIV/0!</v>
      </c>
      <c r="O11" s="80" t="e">
        <f t="shared" si="6"/>
        <v>#DIV/0!</v>
      </c>
      <c r="P11" s="80" t="e">
        <f t="shared" si="6"/>
        <v>#DIV/0!</v>
      </c>
      <c r="Q11" s="80" t="e">
        <f t="shared" si="6"/>
        <v>#DIV/0!</v>
      </c>
      <c r="R11" s="80" t="e">
        <f>(R4-R$7)^4</f>
        <v>#DIV/0!</v>
      </c>
      <c r="S11" s="80" t="e">
        <f t="shared" si="6"/>
        <v>#DIV/0!</v>
      </c>
      <c r="T11" s="119"/>
      <c r="U11" s="80">
        <f>(U4-U$7)^4</f>
        <v>3.8585905754161416E-7</v>
      </c>
      <c r="V11" s="80" t="e">
        <f t="shared" si="7"/>
        <v>#NUM!</v>
      </c>
      <c r="W11" s="80" t="e">
        <f t="shared" si="7"/>
        <v>#NUM!</v>
      </c>
      <c r="X11" s="80" t="e">
        <f t="shared" si="7"/>
        <v>#NUM!</v>
      </c>
      <c r="Y11" s="80" t="e">
        <f t="shared" si="7"/>
        <v>#NUM!</v>
      </c>
      <c r="Z11" s="80" t="e">
        <f t="shared" si="7"/>
        <v>#NUM!</v>
      </c>
      <c r="AA11" s="80" t="e">
        <f t="shared" si="7"/>
        <v>#NUM!</v>
      </c>
      <c r="AB11" s="80" t="e">
        <f t="shared" si="7"/>
        <v>#NUM!</v>
      </c>
      <c r="AC11" s="80" t="e">
        <f t="shared" si="7"/>
        <v>#NUM!</v>
      </c>
      <c r="AD11" s="80" t="e">
        <f t="shared" si="7"/>
        <v>#NUM!</v>
      </c>
      <c r="AE11" s="80" t="e">
        <f t="shared" si="7"/>
        <v>#NUM!</v>
      </c>
      <c r="AF11" s="80" t="e">
        <f t="shared" si="7"/>
        <v>#NUM!</v>
      </c>
      <c r="AG11" s="80" t="e">
        <f t="shared" si="7"/>
        <v>#NUM!</v>
      </c>
      <c r="AH11" s="80" t="e">
        <f t="shared" si="7"/>
        <v>#NUM!</v>
      </c>
      <c r="AI11" s="80" t="e">
        <f t="shared" si="7"/>
        <v>#NUM!</v>
      </c>
      <c r="AJ11" s="80" t="e">
        <f t="shared" si="7"/>
        <v>#NUM!</v>
      </c>
      <c r="AK11" s="80" t="e">
        <f t="shared" si="7"/>
        <v>#NUM!</v>
      </c>
      <c r="AL11" s="80" t="e">
        <f t="shared" si="7"/>
        <v>#NUM!</v>
      </c>
    </row>
    <row r="12" spans="1:38" x14ac:dyDescent="0.3">
      <c r="A12" s="85">
        <v>3</v>
      </c>
      <c r="B12" s="80">
        <f>(B5-B$7)^4</f>
        <v>3.5906805846130293E-26</v>
      </c>
      <c r="C12" s="80" t="e">
        <f t="shared" si="6"/>
        <v>#DIV/0!</v>
      </c>
      <c r="D12" s="80" t="e">
        <f t="shared" si="6"/>
        <v>#DIV/0!</v>
      </c>
      <c r="E12" s="80" t="e">
        <f t="shared" si="6"/>
        <v>#DIV/0!</v>
      </c>
      <c r="F12" s="80" t="e">
        <f t="shared" si="6"/>
        <v>#DIV/0!</v>
      </c>
      <c r="G12" s="80" t="e">
        <f t="shared" si="6"/>
        <v>#DIV/0!</v>
      </c>
      <c r="H12" s="80" t="e">
        <f t="shared" si="6"/>
        <v>#DIV/0!</v>
      </c>
      <c r="I12" s="80" t="e">
        <f t="shared" si="6"/>
        <v>#DIV/0!</v>
      </c>
      <c r="J12" s="80" t="e">
        <f t="shared" si="6"/>
        <v>#DIV/0!</v>
      </c>
      <c r="K12" s="80" t="e">
        <f t="shared" si="6"/>
        <v>#DIV/0!</v>
      </c>
      <c r="L12" s="80" t="e">
        <f>(L5-L$7)^4</f>
        <v>#DIV/0!</v>
      </c>
      <c r="M12" s="80" t="e">
        <f t="shared" si="6"/>
        <v>#DIV/0!</v>
      </c>
      <c r="N12" s="80" t="e">
        <f t="shared" si="6"/>
        <v>#DIV/0!</v>
      </c>
      <c r="O12" s="80" t="e">
        <f t="shared" si="6"/>
        <v>#DIV/0!</v>
      </c>
      <c r="P12" s="80" t="e">
        <f t="shared" si="6"/>
        <v>#DIV/0!</v>
      </c>
      <c r="Q12" s="80" t="e">
        <f t="shared" si="6"/>
        <v>#DIV/0!</v>
      </c>
      <c r="R12" s="80" t="e">
        <f>(R5-R$7)^4</f>
        <v>#DIV/0!</v>
      </c>
      <c r="S12" s="80" t="e">
        <f t="shared" si="6"/>
        <v>#DIV/0!</v>
      </c>
      <c r="T12" s="119"/>
      <c r="U12" s="80">
        <f>(U5-U$7)^4</f>
        <v>5.8249575249360584E-6</v>
      </c>
      <c r="V12" s="80" t="e">
        <f t="shared" si="7"/>
        <v>#NUM!</v>
      </c>
      <c r="W12" s="80" t="e">
        <f t="shared" si="7"/>
        <v>#NUM!</v>
      </c>
      <c r="X12" s="80" t="e">
        <f t="shared" si="7"/>
        <v>#NUM!</v>
      </c>
      <c r="Y12" s="80" t="e">
        <f t="shared" si="7"/>
        <v>#NUM!</v>
      </c>
      <c r="Z12" s="80" t="e">
        <f t="shared" si="7"/>
        <v>#NUM!</v>
      </c>
      <c r="AA12" s="80" t="e">
        <f t="shared" si="7"/>
        <v>#NUM!</v>
      </c>
      <c r="AB12" s="80" t="e">
        <f t="shared" si="7"/>
        <v>#NUM!</v>
      </c>
      <c r="AC12" s="80" t="e">
        <f t="shared" si="7"/>
        <v>#NUM!</v>
      </c>
      <c r="AD12" s="80" t="e">
        <f t="shared" si="7"/>
        <v>#NUM!</v>
      </c>
      <c r="AE12" s="80" t="e">
        <f t="shared" si="7"/>
        <v>#NUM!</v>
      </c>
      <c r="AF12" s="80" t="e">
        <f t="shared" si="7"/>
        <v>#NUM!</v>
      </c>
      <c r="AG12" s="80" t="e">
        <f t="shared" si="7"/>
        <v>#NUM!</v>
      </c>
      <c r="AH12" s="80" t="e">
        <f t="shared" si="7"/>
        <v>#NUM!</v>
      </c>
      <c r="AI12" s="80" t="e">
        <f t="shared" si="7"/>
        <v>#NUM!</v>
      </c>
      <c r="AJ12" s="80" t="e">
        <f t="shared" si="7"/>
        <v>#NUM!</v>
      </c>
      <c r="AK12" s="80" t="e">
        <f t="shared" si="7"/>
        <v>#NUM!</v>
      </c>
      <c r="AL12" s="80" t="e">
        <f t="shared" si="7"/>
        <v>#NUM!</v>
      </c>
    </row>
    <row r="13" spans="1:38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120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1:38" x14ac:dyDescent="0.3">
      <c r="A14" s="30" t="s">
        <v>45</v>
      </c>
      <c r="B14" s="98" t="s">
        <v>41</v>
      </c>
      <c r="C14" s="98" t="s">
        <v>41</v>
      </c>
      <c r="D14" s="98" t="s">
        <v>41</v>
      </c>
      <c r="E14" s="98" t="s">
        <v>41</v>
      </c>
      <c r="F14" s="98" t="s">
        <v>41</v>
      </c>
      <c r="G14" s="98" t="s">
        <v>41</v>
      </c>
      <c r="H14" s="98" t="s">
        <v>41</v>
      </c>
      <c r="I14" s="98" t="s">
        <v>41</v>
      </c>
      <c r="J14" s="98" t="s">
        <v>41</v>
      </c>
      <c r="K14" s="98" t="s">
        <v>41</v>
      </c>
      <c r="L14" s="98" t="s">
        <v>41</v>
      </c>
      <c r="M14" s="98" t="s">
        <v>41</v>
      </c>
      <c r="N14" s="98" t="s">
        <v>41</v>
      </c>
      <c r="O14" s="98" t="s">
        <v>41</v>
      </c>
      <c r="P14" s="98" t="s">
        <v>41</v>
      </c>
      <c r="Q14" s="98" t="s">
        <v>41</v>
      </c>
      <c r="R14" s="98" t="s">
        <v>41</v>
      </c>
      <c r="S14" s="98" t="s">
        <v>41</v>
      </c>
      <c r="T14" s="123"/>
      <c r="U14" s="98" t="s">
        <v>82</v>
      </c>
      <c r="V14" s="98" t="s">
        <v>82</v>
      </c>
      <c r="W14" s="98" t="s">
        <v>82</v>
      </c>
      <c r="X14" s="98" t="s">
        <v>82</v>
      </c>
      <c r="Y14" s="98" t="s">
        <v>82</v>
      </c>
      <c r="Z14" s="98" t="s">
        <v>82</v>
      </c>
      <c r="AA14" s="98" t="s">
        <v>82</v>
      </c>
      <c r="AB14" s="98" t="s">
        <v>82</v>
      </c>
      <c r="AC14" s="98" t="s">
        <v>82</v>
      </c>
      <c r="AD14" s="98" t="s">
        <v>82</v>
      </c>
      <c r="AE14" s="98" t="s">
        <v>82</v>
      </c>
      <c r="AF14" s="98" t="s">
        <v>82</v>
      </c>
      <c r="AG14" s="98" t="s">
        <v>82</v>
      </c>
      <c r="AH14" s="98" t="s">
        <v>82</v>
      </c>
      <c r="AI14" s="98" t="s">
        <v>82</v>
      </c>
      <c r="AJ14" s="98" t="s">
        <v>82</v>
      </c>
      <c r="AK14" s="98" t="s">
        <v>82</v>
      </c>
      <c r="AL14" s="98" t="s">
        <v>82</v>
      </c>
    </row>
    <row r="15" spans="1:38" x14ac:dyDescent="0.3">
      <c r="A15" s="30" t="s">
        <v>46</v>
      </c>
      <c r="B15" s="99">
        <f t="shared" ref="B15:S15" si="8">COUNT(B3:B5)</f>
        <v>3</v>
      </c>
      <c r="C15" s="99">
        <f t="shared" si="8"/>
        <v>0</v>
      </c>
      <c r="D15" s="99">
        <f t="shared" si="8"/>
        <v>0</v>
      </c>
      <c r="E15" s="99">
        <f t="shared" si="8"/>
        <v>0</v>
      </c>
      <c r="F15" s="99">
        <f t="shared" si="8"/>
        <v>0</v>
      </c>
      <c r="G15" s="99">
        <f t="shared" si="8"/>
        <v>0</v>
      </c>
      <c r="H15" s="99">
        <f t="shared" si="8"/>
        <v>0</v>
      </c>
      <c r="I15" s="99">
        <f t="shared" si="8"/>
        <v>0</v>
      </c>
      <c r="J15" s="99">
        <f t="shared" si="8"/>
        <v>0</v>
      </c>
      <c r="K15" s="99">
        <f t="shared" si="8"/>
        <v>0</v>
      </c>
      <c r="L15" s="99">
        <f>COUNT(L3:L5)</f>
        <v>0</v>
      </c>
      <c r="M15" s="99">
        <f t="shared" si="8"/>
        <v>0</v>
      </c>
      <c r="N15" s="99">
        <f t="shared" si="8"/>
        <v>0</v>
      </c>
      <c r="O15" s="99">
        <f t="shared" si="8"/>
        <v>0</v>
      </c>
      <c r="P15" s="99">
        <f t="shared" si="8"/>
        <v>0</v>
      </c>
      <c r="Q15" s="99">
        <f t="shared" si="8"/>
        <v>0</v>
      </c>
      <c r="R15" s="99">
        <f>COUNT(R3:R5)</f>
        <v>0</v>
      </c>
      <c r="S15" s="99">
        <f t="shared" si="8"/>
        <v>0</v>
      </c>
      <c r="T15" s="123"/>
      <c r="U15" s="99">
        <f t="shared" ref="U15:AL15" si="9">COUNT(U3:U5)</f>
        <v>3</v>
      </c>
      <c r="V15" s="99">
        <f t="shared" si="9"/>
        <v>0</v>
      </c>
      <c r="W15" s="99">
        <f t="shared" si="9"/>
        <v>0</v>
      </c>
      <c r="X15" s="99">
        <f t="shared" si="9"/>
        <v>0</v>
      </c>
      <c r="Y15" s="99">
        <f t="shared" si="9"/>
        <v>0</v>
      </c>
      <c r="Z15" s="99">
        <f t="shared" si="9"/>
        <v>0</v>
      </c>
      <c r="AA15" s="99">
        <f t="shared" si="9"/>
        <v>0</v>
      </c>
      <c r="AB15" s="99">
        <f t="shared" si="9"/>
        <v>0</v>
      </c>
      <c r="AC15" s="99">
        <f t="shared" si="9"/>
        <v>0</v>
      </c>
      <c r="AD15" s="99">
        <f t="shared" si="9"/>
        <v>0</v>
      </c>
      <c r="AE15" s="99">
        <f t="shared" si="9"/>
        <v>0</v>
      </c>
      <c r="AF15" s="99">
        <f t="shared" si="9"/>
        <v>0</v>
      </c>
      <c r="AG15" s="99">
        <f t="shared" si="9"/>
        <v>0</v>
      </c>
      <c r="AH15" s="99">
        <f t="shared" si="9"/>
        <v>0</v>
      </c>
      <c r="AI15" s="99">
        <f t="shared" si="9"/>
        <v>0</v>
      </c>
      <c r="AJ15" s="99">
        <f t="shared" si="9"/>
        <v>0</v>
      </c>
      <c r="AK15" s="99">
        <f t="shared" si="9"/>
        <v>0</v>
      </c>
      <c r="AL15" s="99">
        <f t="shared" si="9"/>
        <v>0</v>
      </c>
    </row>
    <row r="16" spans="1:38" x14ac:dyDescent="0.3">
      <c r="A16" s="30" t="s">
        <v>47</v>
      </c>
      <c r="B16" s="104">
        <f>(SUM(B10:B12)/((B15-1)*(B8^4)))-3</f>
        <v>-1.9999999999999967</v>
      </c>
      <c r="C16" s="104" t="e">
        <f t="shared" ref="C16:AL16" si="10">(SUM(C10:C12)/((C15-1)*(C8^4)))-3</f>
        <v>#DIV/0!</v>
      </c>
      <c r="D16" s="104" t="e">
        <f t="shared" si="10"/>
        <v>#DIV/0!</v>
      </c>
      <c r="E16" s="104" t="e">
        <f t="shared" si="10"/>
        <v>#DIV/0!</v>
      </c>
      <c r="F16" s="104" t="e">
        <f t="shared" si="10"/>
        <v>#DIV/0!</v>
      </c>
      <c r="G16" s="104" t="e">
        <f t="shared" si="10"/>
        <v>#DIV/0!</v>
      </c>
      <c r="H16" s="104" t="e">
        <f t="shared" si="10"/>
        <v>#DIV/0!</v>
      </c>
      <c r="I16" s="104" t="e">
        <f t="shared" si="10"/>
        <v>#DIV/0!</v>
      </c>
      <c r="J16" s="104" t="e">
        <f t="shared" ref="J16:K16" si="11">(SUM(J10:J12)/((J15-1)*(J8^4)))-3</f>
        <v>#DIV/0!</v>
      </c>
      <c r="K16" s="104" t="e">
        <f t="shared" si="11"/>
        <v>#DIV/0!</v>
      </c>
      <c r="L16" s="104" t="e">
        <f>(SUM(L10:L12)/((L15-1)*(L8^4)))-3</f>
        <v>#DIV/0!</v>
      </c>
      <c r="M16" s="104" t="e">
        <f t="shared" si="10"/>
        <v>#DIV/0!</v>
      </c>
      <c r="N16" s="104" t="e">
        <f t="shared" si="10"/>
        <v>#DIV/0!</v>
      </c>
      <c r="O16" s="104" t="e">
        <f t="shared" si="10"/>
        <v>#DIV/0!</v>
      </c>
      <c r="P16" s="104" t="e">
        <f t="shared" si="10"/>
        <v>#DIV/0!</v>
      </c>
      <c r="Q16" s="104" t="e">
        <f t="shared" si="10"/>
        <v>#DIV/0!</v>
      </c>
      <c r="R16" s="104" t="e">
        <f>(SUM(R10:R12)/((R15-1)*(R8^4)))-3</f>
        <v>#DIV/0!</v>
      </c>
      <c r="S16" s="104" t="e">
        <f t="shared" si="10"/>
        <v>#DIV/0!</v>
      </c>
      <c r="T16" s="123"/>
      <c r="U16" s="104">
        <f t="shared" si="10"/>
        <v>-2.000000000000032</v>
      </c>
      <c r="V16" s="104" t="e">
        <f t="shared" si="10"/>
        <v>#NUM!</v>
      </c>
      <c r="W16" s="104" t="e">
        <f t="shared" si="10"/>
        <v>#NUM!</v>
      </c>
      <c r="X16" s="104" t="e">
        <f t="shared" si="10"/>
        <v>#NUM!</v>
      </c>
      <c r="Y16" s="104" t="e">
        <f t="shared" si="10"/>
        <v>#NUM!</v>
      </c>
      <c r="Z16" s="104" t="e">
        <f t="shared" si="10"/>
        <v>#NUM!</v>
      </c>
      <c r="AA16" s="104" t="e">
        <f t="shared" si="10"/>
        <v>#NUM!</v>
      </c>
      <c r="AB16" s="104" t="e">
        <f t="shared" si="10"/>
        <v>#NUM!</v>
      </c>
      <c r="AC16" s="104" t="e">
        <f t="shared" ref="AC16:AE16" si="12">(SUM(AC10:AC12)/((AC15-1)*(AC8^4)))-3</f>
        <v>#NUM!</v>
      </c>
      <c r="AD16" s="104" t="e">
        <f t="shared" si="12"/>
        <v>#NUM!</v>
      </c>
      <c r="AE16" s="104" t="e">
        <f t="shared" si="12"/>
        <v>#NUM!</v>
      </c>
      <c r="AF16" s="104" t="e">
        <f t="shared" si="10"/>
        <v>#NUM!</v>
      </c>
      <c r="AG16" s="104" t="e">
        <f t="shared" si="10"/>
        <v>#NUM!</v>
      </c>
      <c r="AH16" s="104" t="e">
        <f t="shared" si="10"/>
        <v>#NUM!</v>
      </c>
      <c r="AI16" s="104" t="e">
        <f t="shared" si="10"/>
        <v>#NUM!</v>
      </c>
      <c r="AJ16" s="104" t="e">
        <f t="shared" si="10"/>
        <v>#NUM!</v>
      </c>
      <c r="AK16" s="104" t="e">
        <f t="shared" ref="AK16" si="13">(SUM(AK10:AK12)/((AK15-1)*(AK8^4)))-3</f>
        <v>#NUM!</v>
      </c>
      <c r="AL16" s="104" t="e">
        <f t="shared" si="10"/>
        <v>#NUM!</v>
      </c>
    </row>
    <row r="17" spans="1:38" x14ac:dyDescent="0.3">
      <c r="A17" s="30" t="s">
        <v>49</v>
      </c>
      <c r="B17" s="99">
        <f t="shared" ref="B17:S17" si="14">SQRT(24/B15)</f>
        <v>2.8284271247461903</v>
      </c>
      <c r="C17" s="99" t="e">
        <f t="shared" si="14"/>
        <v>#DIV/0!</v>
      </c>
      <c r="D17" s="99" t="e">
        <f t="shared" si="14"/>
        <v>#DIV/0!</v>
      </c>
      <c r="E17" s="99" t="e">
        <f t="shared" si="14"/>
        <v>#DIV/0!</v>
      </c>
      <c r="F17" s="99" t="e">
        <f t="shared" si="14"/>
        <v>#DIV/0!</v>
      </c>
      <c r="G17" s="99" t="e">
        <f t="shared" si="14"/>
        <v>#DIV/0!</v>
      </c>
      <c r="H17" s="99" t="e">
        <f t="shared" si="14"/>
        <v>#DIV/0!</v>
      </c>
      <c r="I17" s="99" t="e">
        <f t="shared" si="14"/>
        <v>#DIV/0!</v>
      </c>
      <c r="J17" s="99" t="e">
        <f t="shared" si="14"/>
        <v>#DIV/0!</v>
      </c>
      <c r="K17" s="99" t="e">
        <f t="shared" si="14"/>
        <v>#DIV/0!</v>
      </c>
      <c r="L17" s="99" t="e">
        <f t="shared" si="14"/>
        <v>#DIV/0!</v>
      </c>
      <c r="M17" s="99" t="e">
        <f t="shared" si="14"/>
        <v>#DIV/0!</v>
      </c>
      <c r="N17" s="99" t="e">
        <f t="shared" si="14"/>
        <v>#DIV/0!</v>
      </c>
      <c r="O17" s="99" t="e">
        <f t="shared" si="14"/>
        <v>#DIV/0!</v>
      </c>
      <c r="P17" s="99" t="e">
        <f t="shared" si="14"/>
        <v>#DIV/0!</v>
      </c>
      <c r="Q17" s="99" t="e">
        <f t="shared" si="14"/>
        <v>#DIV/0!</v>
      </c>
      <c r="R17" s="99" t="e">
        <f>SQRT(24/R15)</f>
        <v>#DIV/0!</v>
      </c>
      <c r="S17" s="99" t="e">
        <f t="shared" si="14"/>
        <v>#DIV/0!</v>
      </c>
      <c r="T17" s="123"/>
      <c r="U17" s="99">
        <f t="shared" ref="U17:AL17" si="15">SQRT(24/U15)</f>
        <v>2.8284271247461903</v>
      </c>
      <c r="V17" s="99" t="e">
        <f t="shared" si="15"/>
        <v>#DIV/0!</v>
      </c>
      <c r="W17" s="99" t="e">
        <f t="shared" si="15"/>
        <v>#DIV/0!</v>
      </c>
      <c r="X17" s="99" t="e">
        <f t="shared" si="15"/>
        <v>#DIV/0!</v>
      </c>
      <c r="Y17" s="99" t="e">
        <f t="shared" si="15"/>
        <v>#DIV/0!</v>
      </c>
      <c r="Z17" s="99" t="e">
        <f t="shared" si="15"/>
        <v>#DIV/0!</v>
      </c>
      <c r="AA17" s="99" t="e">
        <f t="shared" si="15"/>
        <v>#DIV/0!</v>
      </c>
      <c r="AB17" s="99" t="e">
        <f t="shared" si="15"/>
        <v>#DIV/0!</v>
      </c>
      <c r="AC17" s="99" t="e">
        <f t="shared" si="15"/>
        <v>#DIV/0!</v>
      </c>
      <c r="AD17" s="99" t="e">
        <f t="shared" si="15"/>
        <v>#DIV/0!</v>
      </c>
      <c r="AE17" s="99" t="e">
        <f t="shared" si="15"/>
        <v>#DIV/0!</v>
      </c>
      <c r="AF17" s="99" t="e">
        <f t="shared" si="15"/>
        <v>#DIV/0!</v>
      </c>
      <c r="AG17" s="99" t="e">
        <f t="shared" si="15"/>
        <v>#DIV/0!</v>
      </c>
      <c r="AH17" s="99" t="e">
        <f t="shared" si="15"/>
        <v>#DIV/0!</v>
      </c>
      <c r="AI17" s="99" t="e">
        <f t="shared" si="15"/>
        <v>#DIV/0!</v>
      </c>
      <c r="AJ17" s="99" t="e">
        <f t="shared" si="15"/>
        <v>#DIV/0!</v>
      </c>
      <c r="AK17" s="99" t="e">
        <f t="shared" si="15"/>
        <v>#DIV/0!</v>
      </c>
      <c r="AL17" s="99" t="e">
        <f t="shared" si="15"/>
        <v>#DIV/0!</v>
      </c>
    </row>
    <row r="18" spans="1:38" x14ac:dyDescent="0.3">
      <c r="A18" s="30" t="s">
        <v>51</v>
      </c>
      <c r="B18" s="99" t="str">
        <f>IF(ABS(B16/B17)&gt;NORMSINV(1-0.05/2),"non normal","normal")</f>
        <v>normal</v>
      </c>
      <c r="C18" s="99" t="e">
        <f t="shared" ref="C18:S18" si="16">IF(ABS(C16/C17)&gt;NORMSINV(1-0.05/2),"non normal","normal")</f>
        <v>#DIV/0!</v>
      </c>
      <c r="D18" s="99" t="e">
        <f t="shared" si="16"/>
        <v>#DIV/0!</v>
      </c>
      <c r="E18" s="99" t="e">
        <f t="shared" si="16"/>
        <v>#DIV/0!</v>
      </c>
      <c r="F18" s="99" t="e">
        <f t="shared" si="16"/>
        <v>#DIV/0!</v>
      </c>
      <c r="G18" s="99" t="e">
        <f t="shared" si="16"/>
        <v>#DIV/0!</v>
      </c>
      <c r="H18" s="99" t="e">
        <f t="shared" si="16"/>
        <v>#DIV/0!</v>
      </c>
      <c r="I18" s="99" t="e">
        <f t="shared" si="16"/>
        <v>#DIV/0!</v>
      </c>
      <c r="J18" s="99" t="e">
        <f t="shared" si="16"/>
        <v>#DIV/0!</v>
      </c>
      <c r="K18" s="99" t="e">
        <f t="shared" si="16"/>
        <v>#DIV/0!</v>
      </c>
      <c r="L18" s="99" t="e">
        <f t="shared" si="16"/>
        <v>#DIV/0!</v>
      </c>
      <c r="M18" s="99" t="e">
        <f t="shared" si="16"/>
        <v>#DIV/0!</v>
      </c>
      <c r="N18" s="99" t="e">
        <f t="shared" si="16"/>
        <v>#DIV/0!</v>
      </c>
      <c r="O18" s="99" t="e">
        <f t="shared" si="16"/>
        <v>#DIV/0!</v>
      </c>
      <c r="P18" s="99" t="e">
        <f t="shared" si="16"/>
        <v>#DIV/0!</v>
      </c>
      <c r="Q18" s="99" t="e">
        <f t="shared" si="16"/>
        <v>#DIV/0!</v>
      </c>
      <c r="R18" s="99" t="e">
        <f>IF(ABS(R16/R17)&gt;NORMSINV(1-0.05/2),"non normal","normal")</f>
        <v>#DIV/0!</v>
      </c>
      <c r="S18" s="99" t="e">
        <f t="shared" si="16"/>
        <v>#DIV/0!</v>
      </c>
      <c r="T18" s="123"/>
      <c r="U18" s="99" t="str">
        <f t="shared" ref="U18:AL18" si="17">IF(ABS(U16/U17)&gt;NORMSINV(1-0.05/2),"non normal","normal")</f>
        <v>normal</v>
      </c>
      <c r="V18" s="99" t="e">
        <f t="shared" si="17"/>
        <v>#NUM!</v>
      </c>
      <c r="W18" s="99" t="e">
        <f t="shared" si="17"/>
        <v>#NUM!</v>
      </c>
      <c r="X18" s="99" t="e">
        <f t="shared" si="17"/>
        <v>#NUM!</v>
      </c>
      <c r="Y18" s="99" t="e">
        <f t="shared" si="17"/>
        <v>#NUM!</v>
      </c>
      <c r="Z18" s="99" t="e">
        <f t="shared" si="17"/>
        <v>#NUM!</v>
      </c>
      <c r="AA18" s="99" t="e">
        <f t="shared" si="17"/>
        <v>#NUM!</v>
      </c>
      <c r="AB18" s="99" t="e">
        <f t="shared" si="17"/>
        <v>#NUM!</v>
      </c>
      <c r="AC18" s="99" t="e">
        <f t="shared" si="17"/>
        <v>#NUM!</v>
      </c>
      <c r="AD18" s="99" t="e">
        <f t="shared" si="17"/>
        <v>#NUM!</v>
      </c>
      <c r="AE18" s="99" t="e">
        <f t="shared" si="17"/>
        <v>#NUM!</v>
      </c>
      <c r="AF18" s="99" t="e">
        <f t="shared" si="17"/>
        <v>#NUM!</v>
      </c>
      <c r="AG18" s="99" t="e">
        <f t="shared" si="17"/>
        <v>#NUM!</v>
      </c>
      <c r="AH18" s="99" t="e">
        <f t="shared" si="17"/>
        <v>#NUM!</v>
      </c>
      <c r="AI18" s="99" t="e">
        <f t="shared" si="17"/>
        <v>#NUM!</v>
      </c>
      <c r="AJ18" s="99" t="e">
        <f t="shared" si="17"/>
        <v>#NUM!</v>
      </c>
      <c r="AK18" s="99" t="e">
        <f t="shared" si="17"/>
        <v>#NUM!</v>
      </c>
      <c r="AL18" s="99" t="e">
        <f t="shared" si="17"/>
        <v>#NUM!</v>
      </c>
    </row>
    <row r="19" spans="1:38" x14ac:dyDescent="0.3">
      <c r="A19" s="30" t="s">
        <v>52</v>
      </c>
      <c r="B19" s="100">
        <f t="shared" ref="B19:S19" si="18">SKEW(B3:B5)</f>
        <v>-1.7314513337257906</v>
      </c>
      <c r="C19" s="100" t="e">
        <f t="shared" si="18"/>
        <v>#DIV/0!</v>
      </c>
      <c r="D19" s="100" t="e">
        <f t="shared" si="18"/>
        <v>#DIV/0!</v>
      </c>
      <c r="E19" s="100" t="e">
        <f t="shared" si="18"/>
        <v>#DIV/0!</v>
      </c>
      <c r="F19" s="100" t="e">
        <f t="shared" si="18"/>
        <v>#DIV/0!</v>
      </c>
      <c r="G19" s="100" t="e">
        <f t="shared" si="18"/>
        <v>#DIV/0!</v>
      </c>
      <c r="H19" s="100" t="e">
        <f t="shared" si="18"/>
        <v>#DIV/0!</v>
      </c>
      <c r="I19" s="100" t="e">
        <f t="shared" si="18"/>
        <v>#DIV/0!</v>
      </c>
      <c r="J19" s="100" t="e">
        <f t="shared" si="18"/>
        <v>#DIV/0!</v>
      </c>
      <c r="K19" s="100" t="e">
        <f t="shared" si="18"/>
        <v>#DIV/0!</v>
      </c>
      <c r="L19" s="100" t="e">
        <f t="shared" si="18"/>
        <v>#DIV/0!</v>
      </c>
      <c r="M19" s="100" t="e">
        <f t="shared" si="18"/>
        <v>#DIV/0!</v>
      </c>
      <c r="N19" s="100" t="e">
        <f t="shared" si="18"/>
        <v>#DIV/0!</v>
      </c>
      <c r="O19" s="100" t="e">
        <f t="shared" si="18"/>
        <v>#DIV/0!</v>
      </c>
      <c r="P19" s="100" t="e">
        <f t="shared" si="18"/>
        <v>#DIV/0!</v>
      </c>
      <c r="Q19" s="100" t="e">
        <f t="shared" si="18"/>
        <v>#DIV/0!</v>
      </c>
      <c r="R19" s="100" t="e">
        <f>SKEW(R3:R5)</f>
        <v>#DIV/0!</v>
      </c>
      <c r="S19" s="100" t="e">
        <f t="shared" si="18"/>
        <v>#DIV/0!</v>
      </c>
      <c r="T19" s="123"/>
      <c r="U19" s="100">
        <f t="shared" ref="U19:AL19" si="19">SKEW(U3:U5)</f>
        <v>-1.7314936637965699</v>
      </c>
      <c r="V19" s="100" t="e">
        <f t="shared" si="19"/>
        <v>#NUM!</v>
      </c>
      <c r="W19" s="100" t="e">
        <f t="shared" si="19"/>
        <v>#NUM!</v>
      </c>
      <c r="X19" s="100" t="e">
        <f t="shared" si="19"/>
        <v>#NUM!</v>
      </c>
      <c r="Y19" s="100" t="e">
        <f t="shared" si="19"/>
        <v>#NUM!</v>
      </c>
      <c r="Z19" s="100" t="e">
        <f t="shared" si="19"/>
        <v>#NUM!</v>
      </c>
      <c r="AA19" s="100" t="e">
        <f t="shared" si="19"/>
        <v>#NUM!</v>
      </c>
      <c r="AB19" s="100" t="e">
        <f t="shared" si="19"/>
        <v>#NUM!</v>
      </c>
      <c r="AC19" s="100" t="e">
        <f t="shared" si="19"/>
        <v>#NUM!</v>
      </c>
      <c r="AD19" s="100" t="e">
        <f t="shared" si="19"/>
        <v>#NUM!</v>
      </c>
      <c r="AE19" s="100" t="e">
        <f t="shared" si="19"/>
        <v>#NUM!</v>
      </c>
      <c r="AF19" s="100" t="e">
        <f t="shared" si="19"/>
        <v>#NUM!</v>
      </c>
      <c r="AG19" s="100" t="e">
        <f t="shared" si="19"/>
        <v>#NUM!</v>
      </c>
      <c r="AH19" s="100" t="e">
        <f t="shared" si="19"/>
        <v>#NUM!</v>
      </c>
      <c r="AI19" s="100" t="e">
        <f t="shared" si="19"/>
        <v>#NUM!</v>
      </c>
      <c r="AJ19" s="100" t="e">
        <f t="shared" si="19"/>
        <v>#NUM!</v>
      </c>
      <c r="AK19" s="100" t="e">
        <f t="shared" si="19"/>
        <v>#NUM!</v>
      </c>
      <c r="AL19" s="100" t="e">
        <f t="shared" si="19"/>
        <v>#NUM!</v>
      </c>
    </row>
    <row r="20" spans="1:38" x14ac:dyDescent="0.3">
      <c r="A20" s="30" t="s">
        <v>54</v>
      </c>
      <c r="B20" s="99">
        <f t="shared" ref="B20:S20" si="20">SQRT((6*B15*(B15-1))/((B15-2)*(B15+1)*(B15+3)))</f>
        <v>1.2247448713915889</v>
      </c>
      <c r="C20" s="99">
        <f t="shared" si="20"/>
        <v>0</v>
      </c>
      <c r="D20" s="99">
        <f t="shared" si="20"/>
        <v>0</v>
      </c>
      <c r="E20" s="99">
        <f t="shared" si="20"/>
        <v>0</v>
      </c>
      <c r="F20" s="99">
        <f t="shared" si="20"/>
        <v>0</v>
      </c>
      <c r="G20" s="99">
        <f t="shared" si="20"/>
        <v>0</v>
      </c>
      <c r="H20" s="99">
        <f t="shared" si="20"/>
        <v>0</v>
      </c>
      <c r="I20" s="99">
        <f t="shared" si="20"/>
        <v>0</v>
      </c>
      <c r="J20" s="99">
        <f t="shared" si="20"/>
        <v>0</v>
      </c>
      <c r="K20" s="99">
        <f t="shared" si="20"/>
        <v>0</v>
      </c>
      <c r="L20" s="99">
        <f t="shared" si="20"/>
        <v>0</v>
      </c>
      <c r="M20" s="99">
        <f t="shared" si="20"/>
        <v>0</v>
      </c>
      <c r="N20" s="99">
        <f t="shared" si="20"/>
        <v>0</v>
      </c>
      <c r="O20" s="99">
        <f t="shared" si="20"/>
        <v>0</v>
      </c>
      <c r="P20" s="99">
        <f t="shared" si="20"/>
        <v>0</v>
      </c>
      <c r="Q20" s="99">
        <f t="shared" si="20"/>
        <v>0</v>
      </c>
      <c r="R20" s="99">
        <f t="shared" si="20"/>
        <v>0</v>
      </c>
      <c r="S20" s="99">
        <f t="shared" si="20"/>
        <v>0</v>
      </c>
      <c r="T20" s="123"/>
      <c r="U20" s="99">
        <f t="shared" ref="U20:AL20" si="21">SQRT((6*U15*(U15-1))/((U15-2)*(U15+1)*(U15+3)))</f>
        <v>1.2247448713915889</v>
      </c>
      <c r="V20" s="99">
        <f t="shared" si="21"/>
        <v>0</v>
      </c>
      <c r="W20" s="99">
        <f t="shared" si="21"/>
        <v>0</v>
      </c>
      <c r="X20" s="99">
        <f t="shared" si="21"/>
        <v>0</v>
      </c>
      <c r="Y20" s="99">
        <f t="shared" si="21"/>
        <v>0</v>
      </c>
      <c r="Z20" s="99">
        <f t="shared" si="21"/>
        <v>0</v>
      </c>
      <c r="AA20" s="99">
        <f t="shared" si="21"/>
        <v>0</v>
      </c>
      <c r="AB20" s="99">
        <f t="shared" si="21"/>
        <v>0</v>
      </c>
      <c r="AC20" s="99">
        <f t="shared" si="21"/>
        <v>0</v>
      </c>
      <c r="AD20" s="99">
        <f t="shared" si="21"/>
        <v>0</v>
      </c>
      <c r="AE20" s="99">
        <f t="shared" si="21"/>
        <v>0</v>
      </c>
      <c r="AF20" s="99">
        <f t="shared" si="21"/>
        <v>0</v>
      </c>
      <c r="AG20" s="99">
        <f t="shared" si="21"/>
        <v>0</v>
      </c>
      <c r="AH20" s="99">
        <f t="shared" si="21"/>
        <v>0</v>
      </c>
      <c r="AI20" s="99">
        <f t="shared" si="21"/>
        <v>0</v>
      </c>
      <c r="AJ20" s="99">
        <f t="shared" si="21"/>
        <v>0</v>
      </c>
      <c r="AK20" s="99">
        <f t="shared" si="21"/>
        <v>0</v>
      </c>
      <c r="AL20" s="99">
        <f t="shared" si="21"/>
        <v>0</v>
      </c>
    </row>
    <row r="21" spans="1:38" x14ac:dyDescent="0.3">
      <c r="A21" s="30" t="s">
        <v>56</v>
      </c>
      <c r="B21" s="99" t="str">
        <f t="shared" ref="B21:S21" si="22">IF(ABS(B19/B20)&gt;NORMSINV(1-0.05/2),"non normal","normal")</f>
        <v>normal</v>
      </c>
      <c r="C21" s="99" t="e">
        <f t="shared" si="22"/>
        <v>#DIV/0!</v>
      </c>
      <c r="D21" s="99" t="e">
        <f t="shared" si="22"/>
        <v>#DIV/0!</v>
      </c>
      <c r="E21" s="99" t="e">
        <f t="shared" si="22"/>
        <v>#DIV/0!</v>
      </c>
      <c r="F21" s="99" t="e">
        <f t="shared" si="22"/>
        <v>#DIV/0!</v>
      </c>
      <c r="G21" s="99" t="e">
        <f t="shared" si="22"/>
        <v>#DIV/0!</v>
      </c>
      <c r="H21" s="99" t="e">
        <f t="shared" si="22"/>
        <v>#DIV/0!</v>
      </c>
      <c r="I21" s="99" t="e">
        <f t="shared" si="22"/>
        <v>#DIV/0!</v>
      </c>
      <c r="J21" s="99" t="e">
        <f t="shared" si="22"/>
        <v>#DIV/0!</v>
      </c>
      <c r="K21" s="99" t="e">
        <f t="shared" si="22"/>
        <v>#DIV/0!</v>
      </c>
      <c r="L21" s="99" t="e">
        <f t="shared" si="22"/>
        <v>#DIV/0!</v>
      </c>
      <c r="M21" s="99" t="e">
        <f t="shared" si="22"/>
        <v>#DIV/0!</v>
      </c>
      <c r="N21" s="99" t="e">
        <f t="shared" si="22"/>
        <v>#DIV/0!</v>
      </c>
      <c r="O21" s="99" t="e">
        <f t="shared" si="22"/>
        <v>#DIV/0!</v>
      </c>
      <c r="P21" s="99" t="e">
        <f t="shared" si="22"/>
        <v>#DIV/0!</v>
      </c>
      <c r="Q21" s="99" t="e">
        <f t="shared" si="22"/>
        <v>#DIV/0!</v>
      </c>
      <c r="R21" s="99" t="e">
        <f t="shared" si="22"/>
        <v>#DIV/0!</v>
      </c>
      <c r="S21" s="99" t="e">
        <f t="shared" si="22"/>
        <v>#DIV/0!</v>
      </c>
      <c r="T21" s="123"/>
      <c r="U21" s="99" t="str">
        <f t="shared" ref="U21:AL21" si="23">IF(ABS(U19/U20)&gt;NORMSINV(1-0.05/2),"non normal","normal")</f>
        <v>normal</v>
      </c>
      <c r="V21" s="99" t="e">
        <f t="shared" si="23"/>
        <v>#NUM!</v>
      </c>
      <c r="W21" s="99" t="e">
        <f t="shared" si="23"/>
        <v>#NUM!</v>
      </c>
      <c r="X21" s="99" t="e">
        <f t="shared" si="23"/>
        <v>#NUM!</v>
      </c>
      <c r="Y21" s="99" t="e">
        <f t="shared" si="23"/>
        <v>#NUM!</v>
      </c>
      <c r="Z21" s="99" t="e">
        <f t="shared" si="23"/>
        <v>#NUM!</v>
      </c>
      <c r="AA21" s="99" t="e">
        <f t="shared" si="23"/>
        <v>#NUM!</v>
      </c>
      <c r="AB21" s="99" t="e">
        <f t="shared" si="23"/>
        <v>#NUM!</v>
      </c>
      <c r="AC21" s="99" t="e">
        <f t="shared" si="23"/>
        <v>#NUM!</v>
      </c>
      <c r="AD21" s="99" t="e">
        <f t="shared" si="23"/>
        <v>#NUM!</v>
      </c>
      <c r="AE21" s="99" t="e">
        <f t="shared" si="23"/>
        <v>#NUM!</v>
      </c>
      <c r="AF21" s="99" t="e">
        <f t="shared" si="23"/>
        <v>#NUM!</v>
      </c>
      <c r="AG21" s="99" t="e">
        <f t="shared" si="23"/>
        <v>#NUM!</v>
      </c>
      <c r="AH21" s="99" t="e">
        <f t="shared" si="23"/>
        <v>#NUM!</v>
      </c>
      <c r="AI21" s="99" t="e">
        <f t="shared" si="23"/>
        <v>#NUM!</v>
      </c>
      <c r="AJ21" s="99" t="e">
        <f t="shared" si="23"/>
        <v>#NUM!</v>
      </c>
      <c r="AK21" s="99" t="e">
        <f t="shared" si="23"/>
        <v>#NUM!</v>
      </c>
      <c r="AL21" s="99" t="e">
        <f t="shared" si="23"/>
        <v>#NUM!</v>
      </c>
    </row>
    <row r="22" spans="1:38" x14ac:dyDescent="0.3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">
      <c r="A23" s="29" t="s">
        <v>83</v>
      </c>
      <c r="B23" s="103">
        <f>ABS(B19/B20)</f>
        <v>1.4137240940298592</v>
      </c>
      <c r="C23" s="103" t="e">
        <f t="shared" ref="C23:AL23" si="24">ABS(C19/C20)</f>
        <v>#DIV/0!</v>
      </c>
      <c r="D23" s="103" t="e">
        <f t="shared" si="24"/>
        <v>#DIV/0!</v>
      </c>
      <c r="E23" s="103" t="e">
        <f t="shared" si="24"/>
        <v>#DIV/0!</v>
      </c>
      <c r="F23" s="103" t="e">
        <f t="shared" si="24"/>
        <v>#DIV/0!</v>
      </c>
      <c r="G23" s="103" t="e">
        <f t="shared" si="24"/>
        <v>#DIV/0!</v>
      </c>
      <c r="H23" s="103" t="e">
        <f t="shared" si="24"/>
        <v>#DIV/0!</v>
      </c>
      <c r="I23" s="103" t="e">
        <f t="shared" si="24"/>
        <v>#DIV/0!</v>
      </c>
      <c r="J23" s="103" t="e">
        <f t="shared" si="24"/>
        <v>#DIV/0!</v>
      </c>
      <c r="K23" s="103" t="e">
        <f t="shared" si="24"/>
        <v>#DIV/0!</v>
      </c>
      <c r="L23" s="103" t="e">
        <f t="shared" si="24"/>
        <v>#DIV/0!</v>
      </c>
      <c r="M23" s="103" t="e">
        <f t="shared" si="24"/>
        <v>#DIV/0!</v>
      </c>
      <c r="N23" s="103" t="e">
        <f t="shared" si="24"/>
        <v>#DIV/0!</v>
      </c>
      <c r="O23" s="103" t="e">
        <f t="shared" si="24"/>
        <v>#DIV/0!</v>
      </c>
      <c r="P23" s="103" t="e">
        <f t="shared" si="24"/>
        <v>#DIV/0!</v>
      </c>
      <c r="Q23" s="103" t="e">
        <f t="shared" si="24"/>
        <v>#DIV/0!</v>
      </c>
      <c r="R23" s="103" t="e">
        <f t="shared" si="24"/>
        <v>#DIV/0!</v>
      </c>
      <c r="S23" s="103" t="e">
        <f t="shared" si="24"/>
        <v>#DIV/0!</v>
      </c>
      <c r="T23" s="103"/>
      <c r="U23" s="103">
        <f t="shared" si="24"/>
        <v>1.413758656387921</v>
      </c>
      <c r="V23" s="103" t="e">
        <f t="shared" si="24"/>
        <v>#NUM!</v>
      </c>
      <c r="W23" s="103" t="e">
        <f t="shared" si="24"/>
        <v>#NUM!</v>
      </c>
      <c r="X23" s="103" t="e">
        <f t="shared" si="24"/>
        <v>#NUM!</v>
      </c>
      <c r="Y23" s="103" t="e">
        <f t="shared" si="24"/>
        <v>#NUM!</v>
      </c>
      <c r="Z23" s="103" t="e">
        <f t="shared" si="24"/>
        <v>#NUM!</v>
      </c>
      <c r="AA23" s="103" t="e">
        <f t="shared" si="24"/>
        <v>#NUM!</v>
      </c>
      <c r="AB23" s="103" t="e">
        <f t="shared" si="24"/>
        <v>#NUM!</v>
      </c>
      <c r="AC23" s="103" t="e">
        <f t="shared" si="24"/>
        <v>#NUM!</v>
      </c>
      <c r="AD23" s="103" t="e">
        <f t="shared" si="24"/>
        <v>#NUM!</v>
      </c>
      <c r="AE23" s="103" t="e">
        <f t="shared" si="24"/>
        <v>#NUM!</v>
      </c>
      <c r="AF23" s="103" t="e">
        <f t="shared" si="24"/>
        <v>#NUM!</v>
      </c>
      <c r="AG23" s="103" t="e">
        <f t="shared" si="24"/>
        <v>#NUM!</v>
      </c>
      <c r="AH23" s="103" t="e">
        <f t="shared" si="24"/>
        <v>#NUM!</v>
      </c>
      <c r="AI23" s="103" t="e">
        <f t="shared" si="24"/>
        <v>#NUM!</v>
      </c>
      <c r="AJ23" s="103" t="e">
        <f t="shared" si="24"/>
        <v>#NUM!</v>
      </c>
      <c r="AK23" s="103" t="e">
        <f t="shared" si="24"/>
        <v>#NUM!</v>
      </c>
      <c r="AL23" s="103" t="e">
        <f t="shared" si="24"/>
        <v>#NUM!</v>
      </c>
    </row>
    <row r="24" spans="1:38" x14ac:dyDescent="0.3">
      <c r="A24" s="124" t="s">
        <v>84</v>
      </c>
      <c r="B24" s="103" t="str">
        <f t="shared" ref="B24:I24" si="25">IF(B23&lt;U23,"Normal","Lognormal")</f>
        <v>Normal</v>
      </c>
      <c r="C24" s="103" t="e">
        <f t="shared" si="25"/>
        <v>#DIV/0!</v>
      </c>
      <c r="D24" s="103" t="e">
        <f t="shared" si="25"/>
        <v>#DIV/0!</v>
      </c>
      <c r="E24" s="103" t="e">
        <f t="shared" si="25"/>
        <v>#DIV/0!</v>
      </c>
      <c r="F24" s="103" t="e">
        <f t="shared" si="25"/>
        <v>#DIV/0!</v>
      </c>
      <c r="G24" s="103" t="e">
        <f t="shared" si="25"/>
        <v>#DIV/0!</v>
      </c>
      <c r="H24" s="103" t="e">
        <f t="shared" si="25"/>
        <v>#DIV/0!</v>
      </c>
      <c r="I24" s="103" t="e">
        <f t="shared" si="25"/>
        <v>#DIV/0!</v>
      </c>
      <c r="J24" s="103" t="e">
        <f>IF(J23&lt;AC23,"Normal","Lognormal")</f>
        <v>#DIV/0!</v>
      </c>
      <c r="K24" s="103" t="e">
        <f t="shared" ref="K24:Q24" si="26">IF(K23&lt;AD23,"Normal","Lognormal")</f>
        <v>#DIV/0!</v>
      </c>
      <c r="L24" s="103" t="e">
        <f>IF(L23&lt;AE23,"Normal","Lognormal")</f>
        <v>#DIV/0!</v>
      </c>
      <c r="M24" s="103" t="e">
        <f t="shared" si="26"/>
        <v>#DIV/0!</v>
      </c>
      <c r="N24" s="103" t="e">
        <f t="shared" si="26"/>
        <v>#DIV/0!</v>
      </c>
      <c r="O24" s="103" t="e">
        <f t="shared" si="26"/>
        <v>#DIV/0!</v>
      </c>
      <c r="P24" s="103" t="e">
        <f t="shared" si="26"/>
        <v>#DIV/0!</v>
      </c>
      <c r="Q24" s="103" t="e">
        <f t="shared" si="26"/>
        <v>#DIV/0!</v>
      </c>
      <c r="R24" s="103" t="e">
        <f>IF(R23&lt;AK23,"Normal","Lognormal")</f>
        <v>#DIV/0!</v>
      </c>
      <c r="S24" s="103" t="e">
        <f>IF(S23&lt;AL23,"Normal","Lognormal")</f>
        <v>#DIV/0!</v>
      </c>
    </row>
    <row r="25" spans="1:38" x14ac:dyDescent="0.3">
      <c r="B25" s="103">
        <v>1</v>
      </c>
      <c r="C25" s="103">
        <v>2</v>
      </c>
      <c r="D25" s="103">
        <v>3</v>
      </c>
      <c r="E25" s="103">
        <v>4</v>
      </c>
      <c r="F25" s="103">
        <v>5</v>
      </c>
      <c r="G25" s="103">
        <v>6</v>
      </c>
      <c r="H25" s="103">
        <v>7</v>
      </c>
      <c r="I25" s="103">
        <v>8</v>
      </c>
      <c r="J25" s="103">
        <v>9</v>
      </c>
      <c r="K25" s="103">
        <v>10</v>
      </c>
      <c r="L25" s="103">
        <v>11</v>
      </c>
      <c r="M25" s="103">
        <v>12</v>
      </c>
      <c r="N25" s="103">
        <v>13</v>
      </c>
      <c r="O25" s="103">
        <v>14</v>
      </c>
      <c r="P25" s="103">
        <v>15</v>
      </c>
      <c r="Q25" s="103">
        <v>16</v>
      </c>
      <c r="R25" s="103">
        <v>17</v>
      </c>
      <c r="S25" s="103">
        <v>18</v>
      </c>
    </row>
  </sheetData>
  <sheetProtection algorithmName="SHA-512" hashValue="2fzUFPOe7GDnG8snexsAkJF0LfOceqbS/n0Pz5rkNj9oxh9QI9hWkGOkWqmUC/HffD44PX1mQDM8m253JHwDlQ==" saltValue="GBMD0wAN9gh98/5EdA8oGg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7925F-A892-4630-8784-B3FF15EF4B39}">
  <sheetPr>
    <tabColor rgb="FFFFC000"/>
  </sheetPr>
  <dimension ref="A1:AL25"/>
  <sheetViews>
    <sheetView workbookViewId="0">
      <selection activeCell="B2" sqref="B2:B5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103" t="s">
        <v>41</v>
      </c>
      <c r="C1" s="103" t="s">
        <v>41</v>
      </c>
      <c r="D1" s="103" t="s">
        <v>41</v>
      </c>
      <c r="E1" s="103" t="s">
        <v>41</v>
      </c>
      <c r="F1" s="103" t="s">
        <v>41</v>
      </c>
      <c r="G1" s="103" t="s">
        <v>41</v>
      </c>
      <c r="H1" s="103" t="s">
        <v>41</v>
      </c>
      <c r="I1" s="103" t="s">
        <v>41</v>
      </c>
      <c r="J1" s="103" t="s">
        <v>41</v>
      </c>
      <c r="K1" s="103" t="s">
        <v>41</v>
      </c>
      <c r="L1" s="103" t="s">
        <v>41</v>
      </c>
      <c r="M1" s="103" t="s">
        <v>41</v>
      </c>
      <c r="N1" s="103" t="s">
        <v>41</v>
      </c>
      <c r="O1" s="103" t="s">
        <v>41</v>
      </c>
      <c r="P1" s="103" t="s">
        <v>41</v>
      </c>
      <c r="Q1" s="103" t="s">
        <v>41</v>
      </c>
      <c r="R1" s="103" t="s">
        <v>41</v>
      </c>
      <c r="S1" s="103" t="s">
        <v>41</v>
      </c>
      <c r="U1" s="103" t="s">
        <v>42</v>
      </c>
      <c r="V1" s="103" t="s">
        <v>42</v>
      </c>
      <c r="W1" s="103" t="s">
        <v>42</v>
      </c>
      <c r="X1" s="103" t="s">
        <v>42</v>
      </c>
      <c r="Y1" s="103" t="s">
        <v>42</v>
      </c>
      <c r="Z1" s="103" t="s">
        <v>42</v>
      </c>
      <c r="AA1" s="103" t="s">
        <v>42</v>
      </c>
      <c r="AB1" s="103" t="s">
        <v>42</v>
      </c>
      <c r="AC1" s="103" t="s">
        <v>42</v>
      </c>
      <c r="AD1" s="103" t="s">
        <v>42</v>
      </c>
      <c r="AE1" s="103" t="s">
        <v>42</v>
      </c>
      <c r="AF1" s="103" t="s">
        <v>42</v>
      </c>
      <c r="AG1" s="103" t="s">
        <v>42</v>
      </c>
      <c r="AH1" s="103" t="s">
        <v>42</v>
      </c>
      <c r="AI1" s="103" t="s">
        <v>42</v>
      </c>
      <c r="AJ1" s="103" t="s">
        <v>42</v>
      </c>
      <c r="AK1" s="103" t="s">
        <v>42</v>
      </c>
      <c r="AL1" s="103" t="s">
        <v>42</v>
      </c>
    </row>
    <row r="2" spans="1:38" s="103" customFormat="1" ht="66" x14ac:dyDescent="0.3">
      <c r="A2" s="117" t="s">
        <v>43</v>
      </c>
      <c r="B2" s="118" t="s">
        <v>249</v>
      </c>
      <c r="C2" s="118" t="s">
        <v>63</v>
      </c>
      <c r="D2" s="118" t="s">
        <v>64</v>
      </c>
      <c r="E2" s="118" t="s">
        <v>65</v>
      </c>
      <c r="F2" s="118" t="s">
        <v>66</v>
      </c>
      <c r="G2" s="118" t="s">
        <v>67</v>
      </c>
      <c r="H2" s="118" t="s">
        <v>68</v>
      </c>
      <c r="I2" s="118" t="s">
        <v>69</v>
      </c>
      <c r="J2" s="118" t="s">
        <v>70</v>
      </c>
      <c r="K2" s="118" t="s">
        <v>71</v>
      </c>
      <c r="L2" s="118" t="s">
        <v>72</v>
      </c>
      <c r="M2" s="118" t="s">
        <v>73</v>
      </c>
      <c r="N2" s="118" t="s">
        <v>74</v>
      </c>
      <c r="O2" s="118" t="s">
        <v>75</v>
      </c>
      <c r="P2" s="118" t="s">
        <v>76</v>
      </c>
      <c r="Q2" s="118" t="s">
        <v>77</v>
      </c>
      <c r="R2" s="118" t="s">
        <v>78</v>
      </c>
      <c r="S2" s="118" t="s">
        <v>79</v>
      </c>
      <c r="T2" s="118"/>
      <c r="U2" s="118" t="s">
        <v>62</v>
      </c>
      <c r="V2" s="118" t="s">
        <v>63</v>
      </c>
      <c r="W2" s="118" t="s">
        <v>64</v>
      </c>
      <c r="X2" s="118" t="s">
        <v>65</v>
      </c>
      <c r="Y2" s="118" t="s">
        <v>66</v>
      </c>
      <c r="Z2" s="118" t="s">
        <v>67</v>
      </c>
      <c r="AA2" s="118" t="s">
        <v>68</v>
      </c>
      <c r="AB2" s="118" t="s">
        <v>69</v>
      </c>
      <c r="AC2" s="118" t="s">
        <v>70</v>
      </c>
      <c r="AD2" s="118" t="s">
        <v>71</v>
      </c>
      <c r="AE2" s="118" t="s">
        <v>72</v>
      </c>
      <c r="AF2" s="118" t="s">
        <v>73</v>
      </c>
      <c r="AG2" s="118" t="s">
        <v>74</v>
      </c>
      <c r="AH2" s="118" t="s">
        <v>75</v>
      </c>
      <c r="AI2" s="118" t="s">
        <v>76</v>
      </c>
      <c r="AJ2" s="118" t="s">
        <v>77</v>
      </c>
      <c r="AK2" s="118" t="s">
        <v>78</v>
      </c>
      <c r="AL2" s="118" t="s">
        <v>79</v>
      </c>
    </row>
    <row r="3" spans="1:38" x14ac:dyDescent="0.3">
      <c r="A3" s="85">
        <v>1</v>
      </c>
      <c r="B3" s="80">
        <v>6.6200000000000001E-6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119"/>
      <c r="U3" s="80">
        <f t="shared" ref="U3:AJ5" si="0">LN(B3)</f>
        <v>-11.925415188015357</v>
      </c>
      <c r="V3" s="80" t="e">
        <f t="shared" si="0"/>
        <v>#NUM!</v>
      </c>
      <c r="W3" s="80" t="e">
        <f t="shared" si="0"/>
        <v>#NUM!</v>
      </c>
      <c r="X3" s="80" t="e">
        <f t="shared" si="0"/>
        <v>#NUM!</v>
      </c>
      <c r="Y3" s="80" t="e">
        <f t="shared" si="0"/>
        <v>#NUM!</v>
      </c>
      <c r="Z3" s="80" t="e">
        <f t="shared" si="0"/>
        <v>#NUM!</v>
      </c>
      <c r="AA3" s="80" t="e">
        <f t="shared" si="0"/>
        <v>#NUM!</v>
      </c>
      <c r="AB3" s="80" t="e">
        <f t="shared" si="0"/>
        <v>#NUM!</v>
      </c>
      <c r="AC3" s="80" t="e">
        <f t="shared" si="0"/>
        <v>#NUM!</v>
      </c>
      <c r="AD3" s="80" t="e">
        <f t="shared" si="0"/>
        <v>#NUM!</v>
      </c>
      <c r="AE3" s="80" t="e">
        <f t="shared" si="0"/>
        <v>#NUM!</v>
      </c>
      <c r="AF3" s="80" t="e">
        <f t="shared" si="0"/>
        <v>#NUM!</v>
      </c>
      <c r="AG3" s="80" t="e">
        <f t="shared" si="0"/>
        <v>#NUM!</v>
      </c>
      <c r="AH3" s="80" t="e">
        <f t="shared" si="0"/>
        <v>#NUM!</v>
      </c>
      <c r="AI3" s="80" t="e">
        <f t="shared" si="0"/>
        <v>#NUM!</v>
      </c>
      <c r="AJ3" s="80" t="e">
        <f t="shared" si="0"/>
        <v>#NUM!</v>
      </c>
      <c r="AK3" s="80" t="e">
        <f t="shared" ref="AE3:AL5" si="1">LN(R3)</f>
        <v>#NUM!</v>
      </c>
      <c r="AL3" s="80" t="e">
        <f t="shared" si="1"/>
        <v>#NUM!</v>
      </c>
    </row>
    <row r="4" spans="1:38" x14ac:dyDescent="0.3">
      <c r="A4" s="85">
        <v>2</v>
      </c>
      <c r="B4" s="80">
        <v>6.7422680412371127E-6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119"/>
      <c r="U4" s="80">
        <f t="shared" si="0"/>
        <v>-11.907114185010458</v>
      </c>
      <c r="V4" s="80" t="e">
        <f t="shared" si="0"/>
        <v>#NUM!</v>
      </c>
      <c r="W4" s="80" t="e">
        <f t="shared" si="0"/>
        <v>#NUM!</v>
      </c>
      <c r="X4" s="80" t="e">
        <f t="shared" si="0"/>
        <v>#NUM!</v>
      </c>
      <c r="Y4" s="80" t="e">
        <f t="shared" si="0"/>
        <v>#NUM!</v>
      </c>
      <c r="Z4" s="80" t="e">
        <f t="shared" si="0"/>
        <v>#NUM!</v>
      </c>
      <c r="AA4" s="80" t="e">
        <f t="shared" si="0"/>
        <v>#NUM!</v>
      </c>
      <c r="AB4" s="80" t="e">
        <f t="shared" si="0"/>
        <v>#NUM!</v>
      </c>
      <c r="AC4" s="80" t="e">
        <f t="shared" si="0"/>
        <v>#NUM!</v>
      </c>
      <c r="AD4" s="80" t="e">
        <f t="shared" si="0"/>
        <v>#NUM!</v>
      </c>
      <c r="AE4" s="80" t="e">
        <f t="shared" si="1"/>
        <v>#NUM!</v>
      </c>
      <c r="AF4" s="80" t="e">
        <f t="shared" si="1"/>
        <v>#NUM!</v>
      </c>
      <c r="AG4" s="80" t="e">
        <f t="shared" si="1"/>
        <v>#NUM!</v>
      </c>
      <c r="AH4" s="80" t="e">
        <f t="shared" si="1"/>
        <v>#NUM!</v>
      </c>
      <c r="AI4" s="80" t="e">
        <f t="shared" si="1"/>
        <v>#NUM!</v>
      </c>
      <c r="AJ4" s="80" t="e">
        <f t="shared" si="1"/>
        <v>#NUM!</v>
      </c>
      <c r="AK4" s="80" t="e">
        <f t="shared" si="1"/>
        <v>#NUM!</v>
      </c>
      <c r="AL4" s="80" t="e">
        <f t="shared" si="1"/>
        <v>#NUM!</v>
      </c>
    </row>
    <row r="5" spans="1:38" x14ac:dyDescent="0.3">
      <c r="A5" s="85">
        <v>3</v>
      </c>
      <c r="B5" s="80">
        <v>3.0103092783505156E-6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119"/>
      <c r="U5" s="80">
        <f t="shared" si="0"/>
        <v>-12.713467734199375</v>
      </c>
      <c r="V5" s="80" t="e">
        <f t="shared" si="0"/>
        <v>#NUM!</v>
      </c>
      <c r="W5" s="80" t="e">
        <f t="shared" si="0"/>
        <v>#NUM!</v>
      </c>
      <c r="X5" s="80" t="e">
        <f t="shared" si="0"/>
        <v>#NUM!</v>
      </c>
      <c r="Y5" s="80" t="e">
        <f t="shared" si="0"/>
        <v>#NUM!</v>
      </c>
      <c r="Z5" s="80" t="e">
        <f t="shared" si="0"/>
        <v>#NUM!</v>
      </c>
      <c r="AA5" s="80" t="e">
        <f t="shared" si="0"/>
        <v>#NUM!</v>
      </c>
      <c r="AB5" s="80" t="e">
        <f t="shared" si="0"/>
        <v>#NUM!</v>
      </c>
      <c r="AC5" s="80" t="e">
        <f t="shared" si="0"/>
        <v>#NUM!</v>
      </c>
      <c r="AD5" s="80" t="e">
        <f t="shared" si="0"/>
        <v>#NUM!</v>
      </c>
      <c r="AE5" s="80" t="e">
        <f t="shared" si="1"/>
        <v>#NUM!</v>
      </c>
      <c r="AF5" s="80" t="e">
        <f t="shared" si="1"/>
        <v>#NUM!</v>
      </c>
      <c r="AG5" s="80" t="e">
        <f t="shared" si="1"/>
        <v>#NUM!</v>
      </c>
      <c r="AH5" s="80" t="e">
        <f t="shared" si="1"/>
        <v>#NUM!</v>
      </c>
      <c r="AI5" s="80" t="e">
        <f t="shared" si="1"/>
        <v>#NUM!</v>
      </c>
      <c r="AJ5" s="80" t="e">
        <f t="shared" si="1"/>
        <v>#NUM!</v>
      </c>
      <c r="AK5" s="80" t="e">
        <f t="shared" si="1"/>
        <v>#NUM!</v>
      </c>
      <c r="AL5" s="80" t="e">
        <f t="shared" si="1"/>
        <v>#NUM!</v>
      </c>
    </row>
    <row r="6" spans="1:38" x14ac:dyDescent="0.3">
      <c r="A6" s="120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</row>
    <row r="7" spans="1:38" x14ac:dyDescent="0.3">
      <c r="A7" s="121" t="s">
        <v>80</v>
      </c>
      <c r="B7" s="116">
        <f t="shared" ref="B7:Q7" si="2">AVERAGE(B3:B5)</f>
        <v>5.4575257731958764E-6</v>
      </c>
      <c r="C7" s="116" t="e">
        <f t="shared" si="2"/>
        <v>#DIV/0!</v>
      </c>
      <c r="D7" s="116" t="e">
        <f t="shared" si="2"/>
        <v>#DIV/0!</v>
      </c>
      <c r="E7" s="116" t="e">
        <f t="shared" si="2"/>
        <v>#DIV/0!</v>
      </c>
      <c r="F7" s="116" t="e">
        <f t="shared" si="2"/>
        <v>#DIV/0!</v>
      </c>
      <c r="G7" s="116" t="e">
        <f t="shared" si="2"/>
        <v>#DIV/0!</v>
      </c>
      <c r="H7" s="116" t="e">
        <f t="shared" si="2"/>
        <v>#DIV/0!</v>
      </c>
      <c r="I7" s="116" t="e">
        <f t="shared" si="2"/>
        <v>#DIV/0!</v>
      </c>
      <c r="J7" s="116" t="e">
        <f t="shared" si="2"/>
        <v>#DIV/0!</v>
      </c>
      <c r="K7" s="116" t="e">
        <f t="shared" si="2"/>
        <v>#DIV/0!</v>
      </c>
      <c r="L7" s="116" t="e">
        <f>AVERAGE(L3:L5)</f>
        <v>#DIV/0!</v>
      </c>
      <c r="M7" s="116" t="e">
        <f t="shared" si="2"/>
        <v>#DIV/0!</v>
      </c>
      <c r="N7" s="116" t="e">
        <f t="shared" si="2"/>
        <v>#DIV/0!</v>
      </c>
      <c r="O7" s="116" t="e">
        <f t="shared" si="2"/>
        <v>#DIV/0!</v>
      </c>
      <c r="P7" s="116" t="e">
        <f t="shared" si="2"/>
        <v>#DIV/0!</v>
      </c>
      <c r="Q7" s="116" t="e">
        <f t="shared" si="2"/>
        <v>#DIV/0!</v>
      </c>
      <c r="R7" s="116" t="e">
        <f>AVERAGE(R3:R5)</f>
        <v>#DIV/0!</v>
      </c>
      <c r="S7" s="116" t="e">
        <f>AVERAGE(S3:S5)</f>
        <v>#DIV/0!</v>
      </c>
      <c r="T7" s="122"/>
      <c r="U7" s="116">
        <f t="shared" ref="U7:AK7" si="3">AVERAGE(U3:U5)</f>
        <v>-12.181999035741731</v>
      </c>
      <c r="V7" s="116" t="e">
        <f t="shared" si="3"/>
        <v>#NUM!</v>
      </c>
      <c r="W7" s="116" t="e">
        <f t="shared" si="3"/>
        <v>#NUM!</v>
      </c>
      <c r="X7" s="116" t="e">
        <f t="shared" si="3"/>
        <v>#NUM!</v>
      </c>
      <c r="Y7" s="116" t="e">
        <f t="shared" si="3"/>
        <v>#NUM!</v>
      </c>
      <c r="Z7" s="116" t="e">
        <f t="shared" si="3"/>
        <v>#NUM!</v>
      </c>
      <c r="AA7" s="116" t="e">
        <f t="shared" si="3"/>
        <v>#NUM!</v>
      </c>
      <c r="AB7" s="116" t="e">
        <f t="shared" si="3"/>
        <v>#NUM!</v>
      </c>
      <c r="AC7" s="116" t="e">
        <f t="shared" si="3"/>
        <v>#NUM!</v>
      </c>
      <c r="AD7" s="116" t="e">
        <f t="shared" si="3"/>
        <v>#NUM!</v>
      </c>
      <c r="AE7" s="116" t="e">
        <f t="shared" si="3"/>
        <v>#NUM!</v>
      </c>
      <c r="AF7" s="116" t="e">
        <f t="shared" si="3"/>
        <v>#NUM!</v>
      </c>
      <c r="AG7" s="116" t="e">
        <f t="shared" si="3"/>
        <v>#NUM!</v>
      </c>
      <c r="AH7" s="116" t="e">
        <f t="shared" si="3"/>
        <v>#NUM!</v>
      </c>
      <c r="AI7" s="116" t="e">
        <f t="shared" si="3"/>
        <v>#NUM!</v>
      </c>
      <c r="AJ7" s="116" t="e">
        <f t="shared" si="3"/>
        <v>#NUM!</v>
      </c>
      <c r="AK7" s="116" t="e">
        <f t="shared" si="3"/>
        <v>#NUM!</v>
      </c>
      <c r="AL7" s="116" t="e">
        <f>AVERAGE(AL3:AL5)</f>
        <v>#NUM!</v>
      </c>
    </row>
    <row r="8" spans="1:38" x14ac:dyDescent="0.3">
      <c r="A8" s="121" t="s">
        <v>81</v>
      </c>
      <c r="B8" s="116">
        <f t="shared" ref="B8:Q8" si="4">STDEV(B3:B5)</f>
        <v>2.1202331942405298E-6</v>
      </c>
      <c r="C8" s="116" t="e">
        <f t="shared" si="4"/>
        <v>#DIV/0!</v>
      </c>
      <c r="D8" s="116" t="e">
        <f t="shared" si="4"/>
        <v>#DIV/0!</v>
      </c>
      <c r="E8" s="116" t="e">
        <f t="shared" si="4"/>
        <v>#DIV/0!</v>
      </c>
      <c r="F8" s="116" t="e">
        <f t="shared" si="4"/>
        <v>#DIV/0!</v>
      </c>
      <c r="G8" s="116" t="e">
        <f t="shared" si="4"/>
        <v>#DIV/0!</v>
      </c>
      <c r="H8" s="116" t="e">
        <f t="shared" si="4"/>
        <v>#DIV/0!</v>
      </c>
      <c r="I8" s="116" t="e">
        <f t="shared" si="4"/>
        <v>#DIV/0!</v>
      </c>
      <c r="J8" s="116" t="e">
        <f t="shared" si="4"/>
        <v>#DIV/0!</v>
      </c>
      <c r="K8" s="116" t="e">
        <f t="shared" si="4"/>
        <v>#DIV/0!</v>
      </c>
      <c r="L8" s="116" t="e">
        <f>STDEV(L3:L5)</f>
        <v>#DIV/0!</v>
      </c>
      <c r="M8" s="116" t="e">
        <f t="shared" si="4"/>
        <v>#DIV/0!</v>
      </c>
      <c r="N8" s="116" t="e">
        <f t="shared" si="4"/>
        <v>#DIV/0!</v>
      </c>
      <c r="O8" s="116" t="e">
        <f t="shared" si="4"/>
        <v>#DIV/0!</v>
      </c>
      <c r="P8" s="116" t="e">
        <f t="shared" si="4"/>
        <v>#DIV/0!</v>
      </c>
      <c r="Q8" s="116" t="e">
        <f t="shared" si="4"/>
        <v>#DIV/0!</v>
      </c>
      <c r="R8" s="116" t="e">
        <f>STDEV(R3:R5)</f>
        <v>#DIV/0!</v>
      </c>
      <c r="S8" s="116" t="e">
        <f>STDEV(S3:S5)</f>
        <v>#DIV/0!</v>
      </c>
      <c r="T8" s="122"/>
      <c r="U8" s="116">
        <f t="shared" ref="U8:AK8" si="5">STDEV(U3:U5)</f>
        <v>0.46035634540857956</v>
      </c>
      <c r="V8" s="116" t="e">
        <f t="shared" si="5"/>
        <v>#NUM!</v>
      </c>
      <c r="W8" s="116" t="e">
        <f t="shared" si="5"/>
        <v>#NUM!</v>
      </c>
      <c r="X8" s="116" t="e">
        <f t="shared" si="5"/>
        <v>#NUM!</v>
      </c>
      <c r="Y8" s="116" t="e">
        <f t="shared" si="5"/>
        <v>#NUM!</v>
      </c>
      <c r="Z8" s="116" t="e">
        <f t="shared" si="5"/>
        <v>#NUM!</v>
      </c>
      <c r="AA8" s="116" t="e">
        <f t="shared" si="5"/>
        <v>#NUM!</v>
      </c>
      <c r="AB8" s="116" t="e">
        <f t="shared" si="5"/>
        <v>#NUM!</v>
      </c>
      <c r="AC8" s="116" t="e">
        <f t="shared" si="5"/>
        <v>#NUM!</v>
      </c>
      <c r="AD8" s="116" t="e">
        <f t="shared" si="5"/>
        <v>#NUM!</v>
      </c>
      <c r="AE8" s="116" t="e">
        <f t="shared" si="5"/>
        <v>#NUM!</v>
      </c>
      <c r="AF8" s="116" t="e">
        <f t="shared" si="5"/>
        <v>#NUM!</v>
      </c>
      <c r="AG8" s="116" t="e">
        <f t="shared" si="5"/>
        <v>#NUM!</v>
      </c>
      <c r="AH8" s="116" t="e">
        <f t="shared" si="5"/>
        <v>#NUM!</v>
      </c>
      <c r="AI8" s="116" t="e">
        <f t="shared" si="5"/>
        <v>#NUM!</v>
      </c>
      <c r="AJ8" s="116" t="e">
        <f t="shared" si="5"/>
        <v>#NUM!</v>
      </c>
      <c r="AK8" s="116" t="e">
        <f t="shared" si="5"/>
        <v>#NUM!</v>
      </c>
      <c r="AL8" s="116" t="e">
        <f>STDEV(AL3:AL5)</f>
        <v>#NUM!</v>
      </c>
    </row>
    <row r="9" spans="1:38" x14ac:dyDescent="0.3">
      <c r="A9" s="120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</row>
    <row r="10" spans="1:38" x14ac:dyDescent="0.3">
      <c r="A10" s="85">
        <v>1</v>
      </c>
      <c r="B10" s="80">
        <f>(B3-B$7)^4</f>
        <v>1.8261368981554224E-24</v>
      </c>
      <c r="C10" s="80" t="e">
        <f t="shared" ref="C10:S12" si="6">(C3-C$7)^4</f>
        <v>#DIV/0!</v>
      </c>
      <c r="D10" s="80" t="e">
        <f t="shared" si="6"/>
        <v>#DIV/0!</v>
      </c>
      <c r="E10" s="80" t="e">
        <f t="shared" si="6"/>
        <v>#DIV/0!</v>
      </c>
      <c r="F10" s="80" t="e">
        <f t="shared" si="6"/>
        <v>#DIV/0!</v>
      </c>
      <c r="G10" s="80" t="e">
        <f t="shared" si="6"/>
        <v>#DIV/0!</v>
      </c>
      <c r="H10" s="80" t="e">
        <f t="shared" si="6"/>
        <v>#DIV/0!</v>
      </c>
      <c r="I10" s="80" t="e">
        <f t="shared" si="6"/>
        <v>#DIV/0!</v>
      </c>
      <c r="J10" s="80" t="e">
        <f t="shared" si="6"/>
        <v>#DIV/0!</v>
      </c>
      <c r="K10" s="80" t="e">
        <f t="shared" si="6"/>
        <v>#DIV/0!</v>
      </c>
      <c r="L10" s="80" t="e">
        <f>(L3-L$7)^4</f>
        <v>#DIV/0!</v>
      </c>
      <c r="M10" s="80" t="e">
        <f t="shared" si="6"/>
        <v>#DIV/0!</v>
      </c>
      <c r="N10" s="80" t="e">
        <f t="shared" si="6"/>
        <v>#DIV/0!</v>
      </c>
      <c r="O10" s="80" t="e">
        <f t="shared" si="6"/>
        <v>#DIV/0!</v>
      </c>
      <c r="P10" s="80" t="e">
        <f t="shared" si="6"/>
        <v>#DIV/0!</v>
      </c>
      <c r="Q10" s="80" t="e">
        <f t="shared" si="6"/>
        <v>#DIV/0!</v>
      </c>
      <c r="R10" s="80" t="e">
        <f>(R3-R$7)^4</f>
        <v>#DIV/0!</v>
      </c>
      <c r="S10" s="80" t="e">
        <f t="shared" si="6"/>
        <v>#DIV/0!</v>
      </c>
      <c r="T10" s="119"/>
      <c r="U10" s="80">
        <f>(U3-U$7)^4</f>
        <v>4.334282896329103E-3</v>
      </c>
      <c r="V10" s="80" t="e">
        <f t="shared" ref="V10:AL12" si="7">(V3-V$7)^4</f>
        <v>#NUM!</v>
      </c>
      <c r="W10" s="80" t="e">
        <f t="shared" si="7"/>
        <v>#NUM!</v>
      </c>
      <c r="X10" s="80" t="e">
        <f t="shared" si="7"/>
        <v>#NUM!</v>
      </c>
      <c r="Y10" s="80" t="e">
        <f t="shared" si="7"/>
        <v>#NUM!</v>
      </c>
      <c r="Z10" s="80" t="e">
        <f t="shared" si="7"/>
        <v>#NUM!</v>
      </c>
      <c r="AA10" s="80" t="e">
        <f t="shared" si="7"/>
        <v>#NUM!</v>
      </c>
      <c r="AB10" s="80" t="e">
        <f t="shared" si="7"/>
        <v>#NUM!</v>
      </c>
      <c r="AC10" s="80" t="e">
        <f t="shared" si="7"/>
        <v>#NUM!</v>
      </c>
      <c r="AD10" s="80" t="e">
        <f t="shared" si="7"/>
        <v>#NUM!</v>
      </c>
      <c r="AE10" s="80" t="e">
        <f t="shared" si="7"/>
        <v>#NUM!</v>
      </c>
      <c r="AF10" s="80" t="e">
        <f t="shared" si="7"/>
        <v>#NUM!</v>
      </c>
      <c r="AG10" s="80" t="e">
        <f t="shared" si="7"/>
        <v>#NUM!</v>
      </c>
      <c r="AH10" s="80" t="e">
        <f t="shared" si="7"/>
        <v>#NUM!</v>
      </c>
      <c r="AI10" s="80" t="e">
        <f t="shared" si="7"/>
        <v>#NUM!</v>
      </c>
      <c r="AJ10" s="80" t="e">
        <f t="shared" si="7"/>
        <v>#NUM!</v>
      </c>
      <c r="AK10" s="80" t="e">
        <f t="shared" si="7"/>
        <v>#NUM!</v>
      </c>
      <c r="AL10" s="80" t="e">
        <f t="shared" si="7"/>
        <v>#NUM!</v>
      </c>
    </row>
    <row r="11" spans="1:38" x14ac:dyDescent="0.3">
      <c r="A11" s="85">
        <v>2</v>
      </c>
      <c r="B11" s="80">
        <f>(B4-B$7)^4</f>
        <v>2.7243572110887327E-24</v>
      </c>
      <c r="C11" s="80" t="e">
        <f t="shared" si="6"/>
        <v>#DIV/0!</v>
      </c>
      <c r="D11" s="80" t="e">
        <f t="shared" si="6"/>
        <v>#DIV/0!</v>
      </c>
      <c r="E11" s="80" t="e">
        <f t="shared" si="6"/>
        <v>#DIV/0!</v>
      </c>
      <c r="F11" s="80" t="e">
        <f t="shared" si="6"/>
        <v>#DIV/0!</v>
      </c>
      <c r="G11" s="80" t="e">
        <f t="shared" si="6"/>
        <v>#DIV/0!</v>
      </c>
      <c r="H11" s="80" t="e">
        <f t="shared" si="6"/>
        <v>#DIV/0!</v>
      </c>
      <c r="I11" s="80" t="e">
        <f t="shared" si="6"/>
        <v>#DIV/0!</v>
      </c>
      <c r="J11" s="80" t="e">
        <f t="shared" si="6"/>
        <v>#DIV/0!</v>
      </c>
      <c r="K11" s="80" t="e">
        <f t="shared" si="6"/>
        <v>#DIV/0!</v>
      </c>
      <c r="L11" s="80" t="e">
        <f>(L4-L$7)^4</f>
        <v>#DIV/0!</v>
      </c>
      <c r="M11" s="80" t="e">
        <f t="shared" si="6"/>
        <v>#DIV/0!</v>
      </c>
      <c r="N11" s="80" t="e">
        <f t="shared" si="6"/>
        <v>#DIV/0!</v>
      </c>
      <c r="O11" s="80" t="e">
        <f t="shared" si="6"/>
        <v>#DIV/0!</v>
      </c>
      <c r="P11" s="80" t="e">
        <f t="shared" si="6"/>
        <v>#DIV/0!</v>
      </c>
      <c r="Q11" s="80" t="e">
        <f t="shared" si="6"/>
        <v>#DIV/0!</v>
      </c>
      <c r="R11" s="80" t="e">
        <f>(R4-R$7)^4</f>
        <v>#DIV/0!</v>
      </c>
      <c r="S11" s="80" t="e">
        <f t="shared" si="6"/>
        <v>#DIV/0!</v>
      </c>
      <c r="T11" s="119"/>
      <c r="U11" s="80">
        <f>(U4-U$7)^4</f>
        <v>5.7095676599603169E-3</v>
      </c>
      <c r="V11" s="80" t="e">
        <f t="shared" si="7"/>
        <v>#NUM!</v>
      </c>
      <c r="W11" s="80" t="e">
        <f t="shared" si="7"/>
        <v>#NUM!</v>
      </c>
      <c r="X11" s="80" t="e">
        <f t="shared" si="7"/>
        <v>#NUM!</v>
      </c>
      <c r="Y11" s="80" t="e">
        <f t="shared" si="7"/>
        <v>#NUM!</v>
      </c>
      <c r="Z11" s="80" t="e">
        <f t="shared" si="7"/>
        <v>#NUM!</v>
      </c>
      <c r="AA11" s="80" t="e">
        <f t="shared" si="7"/>
        <v>#NUM!</v>
      </c>
      <c r="AB11" s="80" t="e">
        <f t="shared" si="7"/>
        <v>#NUM!</v>
      </c>
      <c r="AC11" s="80" t="e">
        <f t="shared" si="7"/>
        <v>#NUM!</v>
      </c>
      <c r="AD11" s="80" t="e">
        <f t="shared" si="7"/>
        <v>#NUM!</v>
      </c>
      <c r="AE11" s="80" t="e">
        <f t="shared" si="7"/>
        <v>#NUM!</v>
      </c>
      <c r="AF11" s="80" t="e">
        <f t="shared" si="7"/>
        <v>#NUM!</v>
      </c>
      <c r="AG11" s="80" t="e">
        <f t="shared" si="7"/>
        <v>#NUM!</v>
      </c>
      <c r="AH11" s="80" t="e">
        <f t="shared" si="7"/>
        <v>#NUM!</v>
      </c>
      <c r="AI11" s="80" t="e">
        <f t="shared" si="7"/>
        <v>#NUM!</v>
      </c>
      <c r="AJ11" s="80" t="e">
        <f t="shared" si="7"/>
        <v>#NUM!</v>
      </c>
      <c r="AK11" s="80" t="e">
        <f t="shared" si="7"/>
        <v>#NUM!</v>
      </c>
      <c r="AL11" s="80" t="e">
        <f t="shared" si="7"/>
        <v>#NUM!</v>
      </c>
    </row>
    <row r="12" spans="1:38" x14ac:dyDescent="0.3">
      <c r="A12" s="85">
        <v>3</v>
      </c>
      <c r="B12" s="80">
        <f>(B5-B$7)^4</f>
        <v>3.5866546780393573E-23</v>
      </c>
      <c r="C12" s="80" t="e">
        <f t="shared" si="6"/>
        <v>#DIV/0!</v>
      </c>
      <c r="D12" s="80" t="e">
        <f t="shared" si="6"/>
        <v>#DIV/0!</v>
      </c>
      <c r="E12" s="80" t="e">
        <f t="shared" si="6"/>
        <v>#DIV/0!</v>
      </c>
      <c r="F12" s="80" t="e">
        <f t="shared" si="6"/>
        <v>#DIV/0!</v>
      </c>
      <c r="G12" s="80" t="e">
        <f t="shared" si="6"/>
        <v>#DIV/0!</v>
      </c>
      <c r="H12" s="80" t="e">
        <f t="shared" si="6"/>
        <v>#DIV/0!</v>
      </c>
      <c r="I12" s="80" t="e">
        <f t="shared" si="6"/>
        <v>#DIV/0!</v>
      </c>
      <c r="J12" s="80" t="e">
        <f t="shared" si="6"/>
        <v>#DIV/0!</v>
      </c>
      <c r="K12" s="80" t="e">
        <f t="shared" si="6"/>
        <v>#DIV/0!</v>
      </c>
      <c r="L12" s="80" t="e">
        <f>(L5-L$7)^4</f>
        <v>#DIV/0!</v>
      </c>
      <c r="M12" s="80" t="e">
        <f t="shared" si="6"/>
        <v>#DIV/0!</v>
      </c>
      <c r="N12" s="80" t="e">
        <f t="shared" si="6"/>
        <v>#DIV/0!</v>
      </c>
      <c r="O12" s="80" t="e">
        <f t="shared" si="6"/>
        <v>#DIV/0!</v>
      </c>
      <c r="P12" s="80" t="e">
        <f t="shared" si="6"/>
        <v>#DIV/0!</v>
      </c>
      <c r="Q12" s="80" t="e">
        <f t="shared" si="6"/>
        <v>#DIV/0!</v>
      </c>
      <c r="R12" s="80" t="e">
        <f>(R5-R$7)^4</f>
        <v>#DIV/0!</v>
      </c>
      <c r="S12" s="80" t="e">
        <f t="shared" si="6"/>
        <v>#DIV/0!</v>
      </c>
      <c r="T12" s="119"/>
      <c r="U12" s="80">
        <f>(U5-U$7)^4</f>
        <v>7.9783073936598503E-2</v>
      </c>
      <c r="V12" s="80" t="e">
        <f t="shared" si="7"/>
        <v>#NUM!</v>
      </c>
      <c r="W12" s="80" t="e">
        <f t="shared" si="7"/>
        <v>#NUM!</v>
      </c>
      <c r="X12" s="80" t="e">
        <f t="shared" si="7"/>
        <v>#NUM!</v>
      </c>
      <c r="Y12" s="80" t="e">
        <f t="shared" si="7"/>
        <v>#NUM!</v>
      </c>
      <c r="Z12" s="80" t="e">
        <f t="shared" si="7"/>
        <v>#NUM!</v>
      </c>
      <c r="AA12" s="80" t="e">
        <f t="shared" si="7"/>
        <v>#NUM!</v>
      </c>
      <c r="AB12" s="80" t="e">
        <f t="shared" si="7"/>
        <v>#NUM!</v>
      </c>
      <c r="AC12" s="80" t="e">
        <f t="shared" si="7"/>
        <v>#NUM!</v>
      </c>
      <c r="AD12" s="80" t="e">
        <f t="shared" si="7"/>
        <v>#NUM!</v>
      </c>
      <c r="AE12" s="80" t="e">
        <f t="shared" si="7"/>
        <v>#NUM!</v>
      </c>
      <c r="AF12" s="80" t="e">
        <f t="shared" si="7"/>
        <v>#NUM!</v>
      </c>
      <c r="AG12" s="80" t="e">
        <f t="shared" si="7"/>
        <v>#NUM!</v>
      </c>
      <c r="AH12" s="80" t="e">
        <f t="shared" si="7"/>
        <v>#NUM!</v>
      </c>
      <c r="AI12" s="80" t="e">
        <f t="shared" si="7"/>
        <v>#NUM!</v>
      </c>
      <c r="AJ12" s="80" t="e">
        <f t="shared" si="7"/>
        <v>#NUM!</v>
      </c>
      <c r="AK12" s="80" t="e">
        <f t="shared" si="7"/>
        <v>#NUM!</v>
      </c>
      <c r="AL12" s="80" t="e">
        <f t="shared" si="7"/>
        <v>#NUM!</v>
      </c>
    </row>
    <row r="13" spans="1:38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120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</row>
    <row r="14" spans="1:38" x14ac:dyDescent="0.3">
      <c r="A14" s="30" t="s">
        <v>45</v>
      </c>
      <c r="B14" s="98" t="s">
        <v>41</v>
      </c>
      <c r="C14" s="98" t="s">
        <v>41</v>
      </c>
      <c r="D14" s="98" t="s">
        <v>41</v>
      </c>
      <c r="E14" s="98" t="s">
        <v>41</v>
      </c>
      <c r="F14" s="98" t="s">
        <v>41</v>
      </c>
      <c r="G14" s="98" t="s">
        <v>41</v>
      </c>
      <c r="H14" s="98" t="s">
        <v>41</v>
      </c>
      <c r="I14" s="98" t="s">
        <v>41</v>
      </c>
      <c r="J14" s="98" t="s">
        <v>41</v>
      </c>
      <c r="K14" s="98" t="s">
        <v>41</v>
      </c>
      <c r="L14" s="98" t="s">
        <v>41</v>
      </c>
      <c r="M14" s="98" t="s">
        <v>41</v>
      </c>
      <c r="N14" s="98" t="s">
        <v>41</v>
      </c>
      <c r="O14" s="98" t="s">
        <v>41</v>
      </c>
      <c r="P14" s="98" t="s">
        <v>41</v>
      </c>
      <c r="Q14" s="98" t="s">
        <v>41</v>
      </c>
      <c r="R14" s="98" t="s">
        <v>41</v>
      </c>
      <c r="S14" s="98" t="s">
        <v>41</v>
      </c>
      <c r="T14" s="123"/>
      <c r="U14" s="98" t="s">
        <v>82</v>
      </c>
      <c r="V14" s="98" t="s">
        <v>82</v>
      </c>
      <c r="W14" s="98" t="s">
        <v>82</v>
      </c>
      <c r="X14" s="98" t="s">
        <v>82</v>
      </c>
      <c r="Y14" s="98" t="s">
        <v>82</v>
      </c>
      <c r="Z14" s="98" t="s">
        <v>82</v>
      </c>
      <c r="AA14" s="98" t="s">
        <v>82</v>
      </c>
      <c r="AB14" s="98" t="s">
        <v>82</v>
      </c>
      <c r="AC14" s="98" t="s">
        <v>82</v>
      </c>
      <c r="AD14" s="98" t="s">
        <v>82</v>
      </c>
      <c r="AE14" s="98" t="s">
        <v>82</v>
      </c>
      <c r="AF14" s="98" t="s">
        <v>82</v>
      </c>
      <c r="AG14" s="98" t="s">
        <v>82</v>
      </c>
      <c r="AH14" s="98" t="s">
        <v>82</v>
      </c>
      <c r="AI14" s="98" t="s">
        <v>82</v>
      </c>
      <c r="AJ14" s="98" t="s">
        <v>82</v>
      </c>
      <c r="AK14" s="98" t="s">
        <v>82</v>
      </c>
      <c r="AL14" s="98" t="s">
        <v>82</v>
      </c>
    </row>
    <row r="15" spans="1:38" x14ac:dyDescent="0.3">
      <c r="A15" s="30" t="s">
        <v>46</v>
      </c>
      <c r="B15" s="99">
        <f t="shared" ref="B15:S15" si="8">COUNT(B3:B5)</f>
        <v>3</v>
      </c>
      <c r="C15" s="99">
        <f t="shared" si="8"/>
        <v>0</v>
      </c>
      <c r="D15" s="99">
        <f t="shared" si="8"/>
        <v>0</v>
      </c>
      <c r="E15" s="99">
        <f t="shared" si="8"/>
        <v>0</v>
      </c>
      <c r="F15" s="99">
        <f t="shared" si="8"/>
        <v>0</v>
      </c>
      <c r="G15" s="99">
        <f t="shared" si="8"/>
        <v>0</v>
      </c>
      <c r="H15" s="99">
        <f t="shared" si="8"/>
        <v>0</v>
      </c>
      <c r="I15" s="99">
        <f t="shared" si="8"/>
        <v>0</v>
      </c>
      <c r="J15" s="99">
        <f t="shared" si="8"/>
        <v>0</v>
      </c>
      <c r="K15" s="99">
        <f t="shared" si="8"/>
        <v>0</v>
      </c>
      <c r="L15" s="99">
        <f>COUNT(L3:L5)</f>
        <v>0</v>
      </c>
      <c r="M15" s="99">
        <f t="shared" si="8"/>
        <v>0</v>
      </c>
      <c r="N15" s="99">
        <f t="shared" si="8"/>
        <v>0</v>
      </c>
      <c r="O15" s="99">
        <f t="shared" si="8"/>
        <v>0</v>
      </c>
      <c r="P15" s="99">
        <f t="shared" si="8"/>
        <v>0</v>
      </c>
      <c r="Q15" s="99">
        <f t="shared" si="8"/>
        <v>0</v>
      </c>
      <c r="R15" s="99">
        <f>COUNT(R3:R5)</f>
        <v>0</v>
      </c>
      <c r="S15" s="99">
        <f t="shared" si="8"/>
        <v>0</v>
      </c>
      <c r="T15" s="123"/>
      <c r="U15" s="99">
        <f t="shared" ref="U15:AL15" si="9">COUNT(U3:U5)</f>
        <v>3</v>
      </c>
      <c r="V15" s="99">
        <f t="shared" si="9"/>
        <v>0</v>
      </c>
      <c r="W15" s="99">
        <f t="shared" si="9"/>
        <v>0</v>
      </c>
      <c r="X15" s="99">
        <f t="shared" si="9"/>
        <v>0</v>
      </c>
      <c r="Y15" s="99">
        <f t="shared" si="9"/>
        <v>0</v>
      </c>
      <c r="Z15" s="99">
        <f t="shared" si="9"/>
        <v>0</v>
      </c>
      <c r="AA15" s="99">
        <f t="shared" si="9"/>
        <v>0</v>
      </c>
      <c r="AB15" s="99">
        <f t="shared" si="9"/>
        <v>0</v>
      </c>
      <c r="AC15" s="99">
        <f t="shared" si="9"/>
        <v>0</v>
      </c>
      <c r="AD15" s="99">
        <f t="shared" si="9"/>
        <v>0</v>
      </c>
      <c r="AE15" s="99">
        <f t="shared" si="9"/>
        <v>0</v>
      </c>
      <c r="AF15" s="99">
        <f t="shared" si="9"/>
        <v>0</v>
      </c>
      <c r="AG15" s="99">
        <f t="shared" si="9"/>
        <v>0</v>
      </c>
      <c r="AH15" s="99">
        <f t="shared" si="9"/>
        <v>0</v>
      </c>
      <c r="AI15" s="99">
        <f t="shared" si="9"/>
        <v>0</v>
      </c>
      <c r="AJ15" s="99">
        <f t="shared" si="9"/>
        <v>0</v>
      </c>
      <c r="AK15" s="99">
        <f t="shared" si="9"/>
        <v>0</v>
      </c>
      <c r="AL15" s="99">
        <f t="shared" si="9"/>
        <v>0</v>
      </c>
    </row>
    <row r="16" spans="1:38" x14ac:dyDescent="0.3">
      <c r="A16" s="30" t="s">
        <v>47</v>
      </c>
      <c r="B16" s="104">
        <f>(SUM(B10:B12)/((B15-1)*(B8^4)))-3</f>
        <v>-1.9999999999999998</v>
      </c>
      <c r="C16" s="104" t="e">
        <f t="shared" ref="C16:AL16" si="10">(SUM(C10:C12)/((C15-1)*(C8^4)))-3</f>
        <v>#DIV/0!</v>
      </c>
      <c r="D16" s="104" t="e">
        <f t="shared" si="10"/>
        <v>#DIV/0!</v>
      </c>
      <c r="E16" s="104" t="e">
        <f t="shared" si="10"/>
        <v>#DIV/0!</v>
      </c>
      <c r="F16" s="104" t="e">
        <f t="shared" si="10"/>
        <v>#DIV/0!</v>
      </c>
      <c r="G16" s="104" t="e">
        <f t="shared" si="10"/>
        <v>#DIV/0!</v>
      </c>
      <c r="H16" s="104" t="e">
        <f t="shared" si="10"/>
        <v>#DIV/0!</v>
      </c>
      <c r="I16" s="104" t="e">
        <f t="shared" si="10"/>
        <v>#DIV/0!</v>
      </c>
      <c r="J16" s="104" t="e">
        <f t="shared" ref="J16:K16" si="11">(SUM(J10:J12)/((J15-1)*(J8^4)))-3</f>
        <v>#DIV/0!</v>
      </c>
      <c r="K16" s="104" t="e">
        <f t="shared" si="11"/>
        <v>#DIV/0!</v>
      </c>
      <c r="L16" s="104" t="e">
        <f>(SUM(L10:L12)/((L15-1)*(L8^4)))-3</f>
        <v>#DIV/0!</v>
      </c>
      <c r="M16" s="104" t="e">
        <f t="shared" si="10"/>
        <v>#DIV/0!</v>
      </c>
      <c r="N16" s="104" t="e">
        <f t="shared" si="10"/>
        <v>#DIV/0!</v>
      </c>
      <c r="O16" s="104" t="e">
        <f t="shared" si="10"/>
        <v>#DIV/0!</v>
      </c>
      <c r="P16" s="104" t="e">
        <f t="shared" si="10"/>
        <v>#DIV/0!</v>
      </c>
      <c r="Q16" s="104" t="e">
        <f t="shared" si="10"/>
        <v>#DIV/0!</v>
      </c>
      <c r="R16" s="104" t="e">
        <f>(SUM(R10:R12)/((R15-1)*(R8^4)))-3</f>
        <v>#DIV/0!</v>
      </c>
      <c r="S16" s="104" t="e">
        <f t="shared" si="10"/>
        <v>#DIV/0!</v>
      </c>
      <c r="T16" s="123"/>
      <c r="U16" s="104">
        <f t="shared" si="10"/>
        <v>-2.0000000000000031</v>
      </c>
      <c r="V16" s="104" t="e">
        <f t="shared" si="10"/>
        <v>#NUM!</v>
      </c>
      <c r="W16" s="104" t="e">
        <f t="shared" si="10"/>
        <v>#NUM!</v>
      </c>
      <c r="X16" s="104" t="e">
        <f t="shared" si="10"/>
        <v>#NUM!</v>
      </c>
      <c r="Y16" s="104" t="e">
        <f t="shared" si="10"/>
        <v>#NUM!</v>
      </c>
      <c r="Z16" s="104" t="e">
        <f t="shared" si="10"/>
        <v>#NUM!</v>
      </c>
      <c r="AA16" s="104" t="e">
        <f t="shared" si="10"/>
        <v>#NUM!</v>
      </c>
      <c r="AB16" s="104" t="e">
        <f t="shared" si="10"/>
        <v>#NUM!</v>
      </c>
      <c r="AC16" s="104" t="e">
        <f t="shared" ref="AC16:AE16" si="12">(SUM(AC10:AC12)/((AC15-1)*(AC8^4)))-3</f>
        <v>#NUM!</v>
      </c>
      <c r="AD16" s="104" t="e">
        <f t="shared" si="12"/>
        <v>#NUM!</v>
      </c>
      <c r="AE16" s="104" t="e">
        <f t="shared" si="12"/>
        <v>#NUM!</v>
      </c>
      <c r="AF16" s="104" t="e">
        <f t="shared" si="10"/>
        <v>#NUM!</v>
      </c>
      <c r="AG16" s="104" t="e">
        <f t="shared" si="10"/>
        <v>#NUM!</v>
      </c>
      <c r="AH16" s="104" t="e">
        <f t="shared" si="10"/>
        <v>#NUM!</v>
      </c>
      <c r="AI16" s="104" t="e">
        <f t="shared" si="10"/>
        <v>#NUM!</v>
      </c>
      <c r="AJ16" s="104" t="e">
        <f t="shared" si="10"/>
        <v>#NUM!</v>
      </c>
      <c r="AK16" s="104" t="e">
        <f t="shared" ref="AK16" si="13">(SUM(AK10:AK12)/((AK15-1)*(AK8^4)))-3</f>
        <v>#NUM!</v>
      </c>
      <c r="AL16" s="104" t="e">
        <f t="shared" si="10"/>
        <v>#NUM!</v>
      </c>
    </row>
    <row r="17" spans="1:38" x14ac:dyDescent="0.3">
      <c r="A17" s="30" t="s">
        <v>49</v>
      </c>
      <c r="B17" s="99">
        <f t="shared" ref="B17:S17" si="14">SQRT(24/B15)</f>
        <v>2.8284271247461903</v>
      </c>
      <c r="C17" s="99" t="e">
        <f t="shared" si="14"/>
        <v>#DIV/0!</v>
      </c>
      <c r="D17" s="99" t="e">
        <f t="shared" si="14"/>
        <v>#DIV/0!</v>
      </c>
      <c r="E17" s="99" t="e">
        <f t="shared" si="14"/>
        <v>#DIV/0!</v>
      </c>
      <c r="F17" s="99" t="e">
        <f t="shared" si="14"/>
        <v>#DIV/0!</v>
      </c>
      <c r="G17" s="99" t="e">
        <f t="shared" si="14"/>
        <v>#DIV/0!</v>
      </c>
      <c r="H17" s="99" t="e">
        <f t="shared" si="14"/>
        <v>#DIV/0!</v>
      </c>
      <c r="I17" s="99" t="e">
        <f t="shared" si="14"/>
        <v>#DIV/0!</v>
      </c>
      <c r="J17" s="99" t="e">
        <f t="shared" si="14"/>
        <v>#DIV/0!</v>
      </c>
      <c r="K17" s="99" t="e">
        <f t="shared" si="14"/>
        <v>#DIV/0!</v>
      </c>
      <c r="L17" s="99" t="e">
        <f t="shared" si="14"/>
        <v>#DIV/0!</v>
      </c>
      <c r="M17" s="99" t="e">
        <f t="shared" si="14"/>
        <v>#DIV/0!</v>
      </c>
      <c r="N17" s="99" t="e">
        <f t="shared" si="14"/>
        <v>#DIV/0!</v>
      </c>
      <c r="O17" s="99" t="e">
        <f t="shared" si="14"/>
        <v>#DIV/0!</v>
      </c>
      <c r="P17" s="99" t="e">
        <f t="shared" si="14"/>
        <v>#DIV/0!</v>
      </c>
      <c r="Q17" s="99" t="e">
        <f t="shared" si="14"/>
        <v>#DIV/0!</v>
      </c>
      <c r="R17" s="99" t="e">
        <f>SQRT(24/R15)</f>
        <v>#DIV/0!</v>
      </c>
      <c r="S17" s="99" t="e">
        <f t="shared" si="14"/>
        <v>#DIV/0!</v>
      </c>
      <c r="T17" s="123"/>
      <c r="U17" s="99">
        <f t="shared" ref="U17:AL17" si="15">SQRT(24/U15)</f>
        <v>2.8284271247461903</v>
      </c>
      <c r="V17" s="99" t="e">
        <f t="shared" si="15"/>
        <v>#DIV/0!</v>
      </c>
      <c r="W17" s="99" t="e">
        <f t="shared" si="15"/>
        <v>#DIV/0!</v>
      </c>
      <c r="X17" s="99" t="e">
        <f t="shared" si="15"/>
        <v>#DIV/0!</v>
      </c>
      <c r="Y17" s="99" t="e">
        <f t="shared" si="15"/>
        <v>#DIV/0!</v>
      </c>
      <c r="Z17" s="99" t="e">
        <f t="shared" si="15"/>
        <v>#DIV/0!</v>
      </c>
      <c r="AA17" s="99" t="e">
        <f t="shared" si="15"/>
        <v>#DIV/0!</v>
      </c>
      <c r="AB17" s="99" t="e">
        <f t="shared" si="15"/>
        <v>#DIV/0!</v>
      </c>
      <c r="AC17" s="99" t="e">
        <f t="shared" si="15"/>
        <v>#DIV/0!</v>
      </c>
      <c r="AD17" s="99" t="e">
        <f t="shared" si="15"/>
        <v>#DIV/0!</v>
      </c>
      <c r="AE17" s="99" t="e">
        <f t="shared" si="15"/>
        <v>#DIV/0!</v>
      </c>
      <c r="AF17" s="99" t="e">
        <f t="shared" si="15"/>
        <v>#DIV/0!</v>
      </c>
      <c r="AG17" s="99" t="e">
        <f t="shared" si="15"/>
        <v>#DIV/0!</v>
      </c>
      <c r="AH17" s="99" t="e">
        <f t="shared" si="15"/>
        <v>#DIV/0!</v>
      </c>
      <c r="AI17" s="99" t="e">
        <f t="shared" si="15"/>
        <v>#DIV/0!</v>
      </c>
      <c r="AJ17" s="99" t="e">
        <f t="shared" si="15"/>
        <v>#DIV/0!</v>
      </c>
      <c r="AK17" s="99" t="e">
        <f t="shared" si="15"/>
        <v>#DIV/0!</v>
      </c>
      <c r="AL17" s="99" t="e">
        <f t="shared" si="15"/>
        <v>#DIV/0!</v>
      </c>
    </row>
    <row r="18" spans="1:38" x14ac:dyDescent="0.3">
      <c r="A18" s="30" t="s">
        <v>51</v>
      </c>
      <c r="B18" s="99" t="str">
        <f>IF(ABS(B16/B17)&gt;NORMSINV(1-0.05/2),"non normal","normal")</f>
        <v>normal</v>
      </c>
      <c r="C18" s="99" t="e">
        <f t="shared" ref="C18:S18" si="16">IF(ABS(C16/C17)&gt;NORMSINV(1-0.05/2),"non normal","normal")</f>
        <v>#DIV/0!</v>
      </c>
      <c r="D18" s="99" t="e">
        <f t="shared" si="16"/>
        <v>#DIV/0!</v>
      </c>
      <c r="E18" s="99" t="e">
        <f t="shared" si="16"/>
        <v>#DIV/0!</v>
      </c>
      <c r="F18" s="99" t="e">
        <f t="shared" si="16"/>
        <v>#DIV/0!</v>
      </c>
      <c r="G18" s="99" t="e">
        <f t="shared" si="16"/>
        <v>#DIV/0!</v>
      </c>
      <c r="H18" s="99" t="e">
        <f t="shared" si="16"/>
        <v>#DIV/0!</v>
      </c>
      <c r="I18" s="99" t="e">
        <f t="shared" si="16"/>
        <v>#DIV/0!</v>
      </c>
      <c r="J18" s="99" t="e">
        <f t="shared" si="16"/>
        <v>#DIV/0!</v>
      </c>
      <c r="K18" s="99" t="e">
        <f t="shared" si="16"/>
        <v>#DIV/0!</v>
      </c>
      <c r="L18" s="99" t="e">
        <f t="shared" si="16"/>
        <v>#DIV/0!</v>
      </c>
      <c r="M18" s="99" t="e">
        <f t="shared" si="16"/>
        <v>#DIV/0!</v>
      </c>
      <c r="N18" s="99" t="e">
        <f t="shared" si="16"/>
        <v>#DIV/0!</v>
      </c>
      <c r="O18" s="99" t="e">
        <f t="shared" si="16"/>
        <v>#DIV/0!</v>
      </c>
      <c r="P18" s="99" t="e">
        <f t="shared" si="16"/>
        <v>#DIV/0!</v>
      </c>
      <c r="Q18" s="99" t="e">
        <f t="shared" si="16"/>
        <v>#DIV/0!</v>
      </c>
      <c r="R18" s="99" t="e">
        <f>IF(ABS(R16/R17)&gt;NORMSINV(1-0.05/2),"non normal","normal")</f>
        <v>#DIV/0!</v>
      </c>
      <c r="S18" s="99" t="e">
        <f t="shared" si="16"/>
        <v>#DIV/0!</v>
      </c>
      <c r="T18" s="123"/>
      <c r="U18" s="99" t="str">
        <f t="shared" ref="U18:AL18" si="17">IF(ABS(U16/U17)&gt;NORMSINV(1-0.05/2),"non normal","normal")</f>
        <v>normal</v>
      </c>
      <c r="V18" s="99" t="e">
        <f t="shared" si="17"/>
        <v>#NUM!</v>
      </c>
      <c r="W18" s="99" t="e">
        <f t="shared" si="17"/>
        <v>#NUM!</v>
      </c>
      <c r="X18" s="99" t="e">
        <f t="shared" si="17"/>
        <v>#NUM!</v>
      </c>
      <c r="Y18" s="99" t="e">
        <f t="shared" si="17"/>
        <v>#NUM!</v>
      </c>
      <c r="Z18" s="99" t="e">
        <f t="shared" si="17"/>
        <v>#NUM!</v>
      </c>
      <c r="AA18" s="99" t="e">
        <f t="shared" si="17"/>
        <v>#NUM!</v>
      </c>
      <c r="AB18" s="99" t="e">
        <f t="shared" si="17"/>
        <v>#NUM!</v>
      </c>
      <c r="AC18" s="99" t="e">
        <f t="shared" si="17"/>
        <v>#NUM!</v>
      </c>
      <c r="AD18" s="99" t="e">
        <f t="shared" si="17"/>
        <v>#NUM!</v>
      </c>
      <c r="AE18" s="99" t="e">
        <f t="shared" si="17"/>
        <v>#NUM!</v>
      </c>
      <c r="AF18" s="99" t="e">
        <f t="shared" si="17"/>
        <v>#NUM!</v>
      </c>
      <c r="AG18" s="99" t="e">
        <f t="shared" si="17"/>
        <v>#NUM!</v>
      </c>
      <c r="AH18" s="99" t="e">
        <f t="shared" si="17"/>
        <v>#NUM!</v>
      </c>
      <c r="AI18" s="99" t="e">
        <f t="shared" si="17"/>
        <v>#NUM!</v>
      </c>
      <c r="AJ18" s="99" t="e">
        <f t="shared" si="17"/>
        <v>#NUM!</v>
      </c>
      <c r="AK18" s="99" t="e">
        <f t="shared" si="17"/>
        <v>#NUM!</v>
      </c>
      <c r="AL18" s="99" t="e">
        <f t="shared" si="17"/>
        <v>#NUM!</v>
      </c>
    </row>
    <row r="19" spans="1:38" x14ac:dyDescent="0.3">
      <c r="A19" s="30" t="s">
        <v>52</v>
      </c>
      <c r="B19" s="100">
        <f t="shared" ref="B19:S19" si="18">SKEW(B3:B5)</f>
        <v>-1.7255731005385289</v>
      </c>
      <c r="C19" s="100" t="e">
        <f t="shared" si="18"/>
        <v>#DIV/0!</v>
      </c>
      <c r="D19" s="100" t="e">
        <f t="shared" si="18"/>
        <v>#DIV/0!</v>
      </c>
      <c r="E19" s="100" t="e">
        <f t="shared" si="18"/>
        <v>#DIV/0!</v>
      </c>
      <c r="F19" s="100" t="e">
        <f t="shared" si="18"/>
        <v>#DIV/0!</v>
      </c>
      <c r="G19" s="100" t="e">
        <f t="shared" si="18"/>
        <v>#DIV/0!</v>
      </c>
      <c r="H19" s="100" t="e">
        <f t="shared" si="18"/>
        <v>#DIV/0!</v>
      </c>
      <c r="I19" s="100" t="e">
        <f t="shared" si="18"/>
        <v>#DIV/0!</v>
      </c>
      <c r="J19" s="100" t="e">
        <f t="shared" si="18"/>
        <v>#DIV/0!</v>
      </c>
      <c r="K19" s="100" t="e">
        <f t="shared" si="18"/>
        <v>#DIV/0!</v>
      </c>
      <c r="L19" s="100" t="e">
        <f t="shared" si="18"/>
        <v>#DIV/0!</v>
      </c>
      <c r="M19" s="100" t="e">
        <f t="shared" si="18"/>
        <v>#DIV/0!</v>
      </c>
      <c r="N19" s="100" t="e">
        <f t="shared" si="18"/>
        <v>#DIV/0!</v>
      </c>
      <c r="O19" s="100" t="e">
        <f t="shared" si="18"/>
        <v>#DIV/0!</v>
      </c>
      <c r="P19" s="100" t="e">
        <f t="shared" si="18"/>
        <v>#DIV/0!</v>
      </c>
      <c r="Q19" s="100" t="e">
        <f t="shared" si="18"/>
        <v>#DIV/0!</v>
      </c>
      <c r="R19" s="100" t="e">
        <f>SKEW(R3:R5)</f>
        <v>#DIV/0!</v>
      </c>
      <c r="S19" s="100" t="e">
        <f t="shared" si="18"/>
        <v>#DIV/0!</v>
      </c>
      <c r="T19" s="123"/>
      <c r="U19" s="100">
        <f t="shared" ref="U19:AL19" si="19">SKEW(U3:U5)</f>
        <v>-1.7289718538580177</v>
      </c>
      <c r="V19" s="100" t="e">
        <f t="shared" si="19"/>
        <v>#NUM!</v>
      </c>
      <c r="W19" s="100" t="e">
        <f t="shared" si="19"/>
        <v>#NUM!</v>
      </c>
      <c r="X19" s="100" t="e">
        <f t="shared" si="19"/>
        <v>#NUM!</v>
      </c>
      <c r="Y19" s="100" t="e">
        <f t="shared" si="19"/>
        <v>#NUM!</v>
      </c>
      <c r="Z19" s="100" t="e">
        <f t="shared" si="19"/>
        <v>#NUM!</v>
      </c>
      <c r="AA19" s="100" t="e">
        <f t="shared" si="19"/>
        <v>#NUM!</v>
      </c>
      <c r="AB19" s="100" t="e">
        <f t="shared" si="19"/>
        <v>#NUM!</v>
      </c>
      <c r="AC19" s="100" t="e">
        <f t="shared" si="19"/>
        <v>#NUM!</v>
      </c>
      <c r="AD19" s="100" t="e">
        <f t="shared" si="19"/>
        <v>#NUM!</v>
      </c>
      <c r="AE19" s="100" t="e">
        <f t="shared" si="19"/>
        <v>#NUM!</v>
      </c>
      <c r="AF19" s="100" t="e">
        <f t="shared" si="19"/>
        <v>#NUM!</v>
      </c>
      <c r="AG19" s="100" t="e">
        <f t="shared" si="19"/>
        <v>#NUM!</v>
      </c>
      <c r="AH19" s="100" t="e">
        <f t="shared" si="19"/>
        <v>#NUM!</v>
      </c>
      <c r="AI19" s="100" t="e">
        <f t="shared" si="19"/>
        <v>#NUM!</v>
      </c>
      <c r="AJ19" s="100" t="e">
        <f t="shared" si="19"/>
        <v>#NUM!</v>
      </c>
      <c r="AK19" s="100" t="e">
        <f t="shared" si="19"/>
        <v>#NUM!</v>
      </c>
      <c r="AL19" s="100" t="e">
        <f t="shared" si="19"/>
        <v>#NUM!</v>
      </c>
    </row>
    <row r="20" spans="1:38" x14ac:dyDescent="0.3">
      <c r="A20" s="30" t="s">
        <v>54</v>
      </c>
      <c r="B20" s="99">
        <f t="shared" ref="B20:S20" si="20">SQRT((6*B15*(B15-1))/((B15-2)*(B15+1)*(B15+3)))</f>
        <v>1.2247448713915889</v>
      </c>
      <c r="C20" s="99">
        <f t="shared" si="20"/>
        <v>0</v>
      </c>
      <c r="D20" s="99">
        <f t="shared" si="20"/>
        <v>0</v>
      </c>
      <c r="E20" s="99">
        <f t="shared" si="20"/>
        <v>0</v>
      </c>
      <c r="F20" s="99">
        <f t="shared" si="20"/>
        <v>0</v>
      </c>
      <c r="G20" s="99">
        <f t="shared" si="20"/>
        <v>0</v>
      </c>
      <c r="H20" s="99">
        <f t="shared" si="20"/>
        <v>0</v>
      </c>
      <c r="I20" s="99">
        <f t="shared" si="20"/>
        <v>0</v>
      </c>
      <c r="J20" s="99">
        <f t="shared" si="20"/>
        <v>0</v>
      </c>
      <c r="K20" s="99">
        <f t="shared" si="20"/>
        <v>0</v>
      </c>
      <c r="L20" s="99">
        <f t="shared" si="20"/>
        <v>0</v>
      </c>
      <c r="M20" s="99">
        <f t="shared" si="20"/>
        <v>0</v>
      </c>
      <c r="N20" s="99">
        <f t="shared" si="20"/>
        <v>0</v>
      </c>
      <c r="O20" s="99">
        <f t="shared" si="20"/>
        <v>0</v>
      </c>
      <c r="P20" s="99">
        <f t="shared" si="20"/>
        <v>0</v>
      </c>
      <c r="Q20" s="99">
        <f t="shared" si="20"/>
        <v>0</v>
      </c>
      <c r="R20" s="99">
        <f t="shared" si="20"/>
        <v>0</v>
      </c>
      <c r="S20" s="99">
        <f t="shared" si="20"/>
        <v>0</v>
      </c>
      <c r="T20" s="123"/>
      <c r="U20" s="99">
        <f t="shared" ref="U20:AL20" si="21">SQRT((6*U15*(U15-1))/((U15-2)*(U15+1)*(U15+3)))</f>
        <v>1.2247448713915889</v>
      </c>
      <c r="V20" s="99">
        <f t="shared" si="21"/>
        <v>0</v>
      </c>
      <c r="W20" s="99">
        <f t="shared" si="21"/>
        <v>0</v>
      </c>
      <c r="X20" s="99">
        <f t="shared" si="21"/>
        <v>0</v>
      </c>
      <c r="Y20" s="99">
        <f t="shared" si="21"/>
        <v>0</v>
      </c>
      <c r="Z20" s="99">
        <f t="shared" si="21"/>
        <v>0</v>
      </c>
      <c r="AA20" s="99">
        <f t="shared" si="21"/>
        <v>0</v>
      </c>
      <c r="AB20" s="99">
        <f t="shared" si="21"/>
        <v>0</v>
      </c>
      <c r="AC20" s="99">
        <f t="shared" si="21"/>
        <v>0</v>
      </c>
      <c r="AD20" s="99">
        <f t="shared" si="21"/>
        <v>0</v>
      </c>
      <c r="AE20" s="99">
        <f t="shared" si="21"/>
        <v>0</v>
      </c>
      <c r="AF20" s="99">
        <f t="shared" si="21"/>
        <v>0</v>
      </c>
      <c r="AG20" s="99">
        <f t="shared" si="21"/>
        <v>0</v>
      </c>
      <c r="AH20" s="99">
        <f t="shared" si="21"/>
        <v>0</v>
      </c>
      <c r="AI20" s="99">
        <f t="shared" si="21"/>
        <v>0</v>
      </c>
      <c r="AJ20" s="99">
        <f t="shared" si="21"/>
        <v>0</v>
      </c>
      <c r="AK20" s="99">
        <f t="shared" si="21"/>
        <v>0</v>
      </c>
      <c r="AL20" s="99">
        <f t="shared" si="21"/>
        <v>0</v>
      </c>
    </row>
    <row r="21" spans="1:38" x14ac:dyDescent="0.3">
      <c r="A21" s="30" t="s">
        <v>56</v>
      </c>
      <c r="B21" s="99" t="str">
        <f t="shared" ref="B21:S21" si="22">IF(ABS(B19/B20)&gt;NORMSINV(1-0.05/2),"non normal","normal")</f>
        <v>normal</v>
      </c>
      <c r="C21" s="99" t="e">
        <f t="shared" si="22"/>
        <v>#DIV/0!</v>
      </c>
      <c r="D21" s="99" t="e">
        <f t="shared" si="22"/>
        <v>#DIV/0!</v>
      </c>
      <c r="E21" s="99" t="e">
        <f t="shared" si="22"/>
        <v>#DIV/0!</v>
      </c>
      <c r="F21" s="99" t="e">
        <f t="shared" si="22"/>
        <v>#DIV/0!</v>
      </c>
      <c r="G21" s="99" t="e">
        <f t="shared" si="22"/>
        <v>#DIV/0!</v>
      </c>
      <c r="H21" s="99" t="e">
        <f t="shared" si="22"/>
        <v>#DIV/0!</v>
      </c>
      <c r="I21" s="99" t="e">
        <f t="shared" si="22"/>
        <v>#DIV/0!</v>
      </c>
      <c r="J21" s="99" t="e">
        <f t="shared" si="22"/>
        <v>#DIV/0!</v>
      </c>
      <c r="K21" s="99" t="e">
        <f t="shared" si="22"/>
        <v>#DIV/0!</v>
      </c>
      <c r="L21" s="99" t="e">
        <f t="shared" si="22"/>
        <v>#DIV/0!</v>
      </c>
      <c r="M21" s="99" t="e">
        <f t="shared" si="22"/>
        <v>#DIV/0!</v>
      </c>
      <c r="N21" s="99" t="e">
        <f t="shared" si="22"/>
        <v>#DIV/0!</v>
      </c>
      <c r="O21" s="99" t="e">
        <f t="shared" si="22"/>
        <v>#DIV/0!</v>
      </c>
      <c r="P21" s="99" t="e">
        <f t="shared" si="22"/>
        <v>#DIV/0!</v>
      </c>
      <c r="Q21" s="99" t="e">
        <f t="shared" si="22"/>
        <v>#DIV/0!</v>
      </c>
      <c r="R21" s="99" t="e">
        <f t="shared" si="22"/>
        <v>#DIV/0!</v>
      </c>
      <c r="S21" s="99" t="e">
        <f t="shared" si="22"/>
        <v>#DIV/0!</v>
      </c>
      <c r="T21" s="123"/>
      <c r="U21" s="99" t="str">
        <f t="shared" ref="U21:AL21" si="23">IF(ABS(U19/U20)&gt;NORMSINV(1-0.05/2),"non normal","normal")</f>
        <v>normal</v>
      </c>
      <c r="V21" s="99" t="e">
        <f t="shared" si="23"/>
        <v>#NUM!</v>
      </c>
      <c r="W21" s="99" t="e">
        <f t="shared" si="23"/>
        <v>#NUM!</v>
      </c>
      <c r="X21" s="99" t="e">
        <f t="shared" si="23"/>
        <v>#NUM!</v>
      </c>
      <c r="Y21" s="99" t="e">
        <f t="shared" si="23"/>
        <v>#NUM!</v>
      </c>
      <c r="Z21" s="99" t="e">
        <f t="shared" si="23"/>
        <v>#NUM!</v>
      </c>
      <c r="AA21" s="99" t="e">
        <f t="shared" si="23"/>
        <v>#NUM!</v>
      </c>
      <c r="AB21" s="99" t="e">
        <f t="shared" si="23"/>
        <v>#NUM!</v>
      </c>
      <c r="AC21" s="99" t="e">
        <f t="shared" si="23"/>
        <v>#NUM!</v>
      </c>
      <c r="AD21" s="99" t="e">
        <f t="shared" si="23"/>
        <v>#NUM!</v>
      </c>
      <c r="AE21" s="99" t="e">
        <f t="shared" si="23"/>
        <v>#NUM!</v>
      </c>
      <c r="AF21" s="99" t="e">
        <f t="shared" si="23"/>
        <v>#NUM!</v>
      </c>
      <c r="AG21" s="99" t="e">
        <f t="shared" si="23"/>
        <v>#NUM!</v>
      </c>
      <c r="AH21" s="99" t="e">
        <f t="shared" si="23"/>
        <v>#NUM!</v>
      </c>
      <c r="AI21" s="99" t="e">
        <f t="shared" si="23"/>
        <v>#NUM!</v>
      </c>
      <c r="AJ21" s="99" t="e">
        <f t="shared" si="23"/>
        <v>#NUM!</v>
      </c>
      <c r="AK21" s="99" t="e">
        <f t="shared" si="23"/>
        <v>#NUM!</v>
      </c>
      <c r="AL21" s="99" t="e">
        <f t="shared" si="23"/>
        <v>#NUM!</v>
      </c>
    </row>
    <row r="22" spans="1:38" x14ac:dyDescent="0.3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">
      <c r="A23" s="29" t="s">
        <v>83</v>
      </c>
      <c r="B23" s="103">
        <f>ABS(B19/B20)</f>
        <v>1.4089245367305643</v>
      </c>
      <c r="C23" s="103" t="e">
        <f t="shared" ref="C23:AL23" si="24">ABS(C19/C20)</f>
        <v>#DIV/0!</v>
      </c>
      <c r="D23" s="103" t="e">
        <f t="shared" si="24"/>
        <v>#DIV/0!</v>
      </c>
      <c r="E23" s="103" t="e">
        <f t="shared" si="24"/>
        <v>#DIV/0!</v>
      </c>
      <c r="F23" s="103" t="e">
        <f t="shared" si="24"/>
        <v>#DIV/0!</v>
      </c>
      <c r="G23" s="103" t="e">
        <f t="shared" si="24"/>
        <v>#DIV/0!</v>
      </c>
      <c r="H23" s="103" t="e">
        <f t="shared" si="24"/>
        <v>#DIV/0!</v>
      </c>
      <c r="I23" s="103" t="e">
        <f t="shared" si="24"/>
        <v>#DIV/0!</v>
      </c>
      <c r="J23" s="103" t="e">
        <f t="shared" si="24"/>
        <v>#DIV/0!</v>
      </c>
      <c r="K23" s="103" t="e">
        <f t="shared" si="24"/>
        <v>#DIV/0!</v>
      </c>
      <c r="L23" s="103" t="e">
        <f t="shared" si="24"/>
        <v>#DIV/0!</v>
      </c>
      <c r="M23" s="103" t="e">
        <f t="shared" si="24"/>
        <v>#DIV/0!</v>
      </c>
      <c r="N23" s="103" t="e">
        <f t="shared" si="24"/>
        <v>#DIV/0!</v>
      </c>
      <c r="O23" s="103" t="e">
        <f t="shared" si="24"/>
        <v>#DIV/0!</v>
      </c>
      <c r="P23" s="103" t="e">
        <f t="shared" si="24"/>
        <v>#DIV/0!</v>
      </c>
      <c r="Q23" s="103" t="e">
        <f t="shared" si="24"/>
        <v>#DIV/0!</v>
      </c>
      <c r="R23" s="103" t="e">
        <f t="shared" si="24"/>
        <v>#DIV/0!</v>
      </c>
      <c r="S23" s="103" t="e">
        <f t="shared" si="24"/>
        <v>#DIV/0!</v>
      </c>
      <c r="T23" s="103"/>
      <c r="U23" s="103">
        <f t="shared" si="24"/>
        <v>1.4116996071953436</v>
      </c>
      <c r="V23" s="103" t="e">
        <f t="shared" si="24"/>
        <v>#NUM!</v>
      </c>
      <c r="W23" s="103" t="e">
        <f t="shared" si="24"/>
        <v>#NUM!</v>
      </c>
      <c r="X23" s="103" t="e">
        <f t="shared" si="24"/>
        <v>#NUM!</v>
      </c>
      <c r="Y23" s="103" t="e">
        <f t="shared" si="24"/>
        <v>#NUM!</v>
      </c>
      <c r="Z23" s="103" t="e">
        <f t="shared" si="24"/>
        <v>#NUM!</v>
      </c>
      <c r="AA23" s="103" t="e">
        <f t="shared" si="24"/>
        <v>#NUM!</v>
      </c>
      <c r="AB23" s="103" t="e">
        <f t="shared" si="24"/>
        <v>#NUM!</v>
      </c>
      <c r="AC23" s="103" t="e">
        <f t="shared" si="24"/>
        <v>#NUM!</v>
      </c>
      <c r="AD23" s="103" t="e">
        <f t="shared" si="24"/>
        <v>#NUM!</v>
      </c>
      <c r="AE23" s="103" t="e">
        <f t="shared" si="24"/>
        <v>#NUM!</v>
      </c>
      <c r="AF23" s="103" t="e">
        <f t="shared" si="24"/>
        <v>#NUM!</v>
      </c>
      <c r="AG23" s="103" t="e">
        <f t="shared" si="24"/>
        <v>#NUM!</v>
      </c>
      <c r="AH23" s="103" t="e">
        <f t="shared" si="24"/>
        <v>#NUM!</v>
      </c>
      <c r="AI23" s="103" t="e">
        <f t="shared" si="24"/>
        <v>#NUM!</v>
      </c>
      <c r="AJ23" s="103" t="e">
        <f t="shared" si="24"/>
        <v>#NUM!</v>
      </c>
      <c r="AK23" s="103" t="e">
        <f t="shared" si="24"/>
        <v>#NUM!</v>
      </c>
      <c r="AL23" s="103" t="e">
        <f t="shared" si="24"/>
        <v>#NUM!</v>
      </c>
    </row>
    <row r="24" spans="1:38" x14ac:dyDescent="0.3">
      <c r="A24" s="124" t="s">
        <v>84</v>
      </c>
      <c r="B24" s="103" t="str">
        <f t="shared" ref="B24:I24" si="25">IF(B23&lt;U23,"Normal","Lognormal")</f>
        <v>Normal</v>
      </c>
      <c r="C24" s="103" t="e">
        <f t="shared" si="25"/>
        <v>#DIV/0!</v>
      </c>
      <c r="D24" s="103" t="e">
        <f t="shared" si="25"/>
        <v>#DIV/0!</v>
      </c>
      <c r="E24" s="103" t="e">
        <f t="shared" si="25"/>
        <v>#DIV/0!</v>
      </c>
      <c r="F24" s="103" t="e">
        <f t="shared" si="25"/>
        <v>#DIV/0!</v>
      </c>
      <c r="G24" s="103" t="e">
        <f t="shared" si="25"/>
        <v>#DIV/0!</v>
      </c>
      <c r="H24" s="103" t="e">
        <f t="shared" si="25"/>
        <v>#DIV/0!</v>
      </c>
      <c r="I24" s="103" t="e">
        <f t="shared" si="25"/>
        <v>#DIV/0!</v>
      </c>
      <c r="J24" s="103" t="e">
        <f>IF(J23&lt;AC23,"Normal","Lognormal")</f>
        <v>#DIV/0!</v>
      </c>
      <c r="K24" s="103" t="e">
        <f t="shared" ref="K24:Q24" si="26">IF(K23&lt;AD23,"Normal","Lognormal")</f>
        <v>#DIV/0!</v>
      </c>
      <c r="L24" s="103" t="e">
        <f>IF(L23&lt;AE23,"Normal","Lognormal")</f>
        <v>#DIV/0!</v>
      </c>
      <c r="M24" s="103" t="e">
        <f t="shared" si="26"/>
        <v>#DIV/0!</v>
      </c>
      <c r="N24" s="103" t="e">
        <f t="shared" si="26"/>
        <v>#DIV/0!</v>
      </c>
      <c r="O24" s="103" t="e">
        <f t="shared" si="26"/>
        <v>#DIV/0!</v>
      </c>
      <c r="P24" s="103" t="e">
        <f t="shared" si="26"/>
        <v>#DIV/0!</v>
      </c>
      <c r="Q24" s="103" t="e">
        <f t="shared" si="26"/>
        <v>#DIV/0!</v>
      </c>
      <c r="R24" s="103" t="e">
        <f>IF(R23&lt;AK23,"Normal","Lognormal")</f>
        <v>#DIV/0!</v>
      </c>
      <c r="S24" s="103" t="e">
        <f>IF(S23&lt;AL23,"Normal","Lognormal")</f>
        <v>#DIV/0!</v>
      </c>
    </row>
    <row r="25" spans="1:38" x14ac:dyDescent="0.3">
      <c r="B25" s="103">
        <v>1</v>
      </c>
      <c r="C25" s="103">
        <v>2</v>
      </c>
      <c r="D25" s="103">
        <v>3</v>
      </c>
      <c r="E25" s="103">
        <v>4</v>
      </c>
      <c r="F25" s="103">
        <v>5</v>
      </c>
      <c r="G25" s="103">
        <v>6</v>
      </c>
      <c r="H25" s="103">
        <v>7</v>
      </c>
      <c r="I25" s="103">
        <v>8</v>
      </c>
      <c r="J25" s="103">
        <v>9</v>
      </c>
      <c r="K25" s="103">
        <v>10</v>
      </c>
      <c r="L25" s="103">
        <v>11</v>
      </c>
      <c r="M25" s="103">
        <v>12</v>
      </c>
      <c r="N25" s="103">
        <v>13</v>
      </c>
      <c r="O25" s="103">
        <v>14</v>
      </c>
      <c r="P25" s="103">
        <v>15</v>
      </c>
      <c r="Q25" s="103">
        <v>16</v>
      </c>
      <c r="R25" s="103">
        <v>17</v>
      </c>
      <c r="S25" s="103">
        <v>18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Data</vt:lpstr>
      <vt:lpstr>Rank</vt:lpstr>
      <vt:lpstr>3xRDL</vt:lpstr>
      <vt:lpstr>Instructions</vt:lpstr>
      <vt:lpstr>Summary</vt:lpstr>
      <vt:lpstr>n&gt;3Distribution</vt:lpstr>
      <vt:lpstr>Hg_2022_AllData</vt:lpstr>
      <vt:lpstr>n=3Distribution</vt:lpstr>
      <vt:lpstr>Hg_2022_TopPerformer</vt:lpstr>
      <vt:lpstr>Hg-E</vt:lpstr>
      <vt:lpstr>Hg-N</vt:lpstr>
      <vt:lpstr>zHg_2022_AllData_</vt:lpstr>
      <vt:lpstr>zHg_2022_TopPerformer_</vt:lpstr>
      <vt:lpstr>Hg_BestSource</vt:lpstr>
      <vt:lpstr>Hg_lognormal</vt:lpstr>
      <vt:lpstr>Hg_lognormal_z-stat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dcterms:created xsi:type="dcterms:W3CDTF">2011-09-22T17:07:49Z</dcterms:created>
  <dcterms:modified xsi:type="dcterms:W3CDTF">2023-09-07T05:34:49Z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